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BelehradM\AppData\Local\Microsoft\Windows\INetCache\Content.Outlook\KJXUD12E\"/>
    </mc:Choice>
  </mc:AlternateContent>
  <xr:revisionPtr revIDLastSave="0" documentId="13_ncr:1_{E9AE6A8C-C64C-4D82-BA6A-A2E593CA398F}" xr6:coauthVersionLast="47" xr6:coauthVersionMax="47" xr10:uidLastSave="{00000000-0000-0000-0000-000000000000}"/>
  <bookViews>
    <workbookView xWindow="30525" yWindow="2385" windowWidth="21600" windowHeight="11385" firstSheet="1" activeTab="1" xr2:uid="{00000000-000D-0000-FFFF-FFFF00000000}"/>
  </bookViews>
  <sheets>
    <sheet name="Rekapitulace stavby" sheetId="1" state="veryHidden" r:id="rId1"/>
    <sheet name="1 - limitní výše VRN" sheetId="2" r:id="rId2"/>
  </sheets>
  <definedNames>
    <definedName name="_xlnm._FilterDatabase" localSheetId="1" hidden="1">'1 - limitní výše VRN'!$C$116:$H$136</definedName>
    <definedName name="_xlnm.Print_Titles" localSheetId="1">'1 - limitní výše VRN'!$116:$116</definedName>
    <definedName name="_xlnm.Print_Titles" localSheetId="0">'Rekapitulace stavby'!$92:$92</definedName>
    <definedName name="_xlnm.Print_Area" localSheetId="1">'1 - limitní výše VRN'!$C$104:$H$136</definedName>
    <definedName name="_xlnm.Print_Area" localSheetId="0">'Rekapitulace stavby'!$D$4:$AO$76,'Rekapitulace stavby'!$C$82:$AQ$96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95" i="1" l="1"/>
  <c r="AX95" i="1"/>
  <c r="BF136" i="2"/>
  <c r="BE136" i="2"/>
  <c r="BD136" i="2"/>
  <c r="BC136" i="2"/>
  <c r="Q136" i="2"/>
  <c r="O136" i="2"/>
  <c r="M136" i="2"/>
  <c r="BF135" i="2"/>
  <c r="BE135" i="2"/>
  <c r="BD135" i="2"/>
  <c r="BC135" i="2"/>
  <c r="Q135" i="2"/>
  <c r="O135" i="2"/>
  <c r="M135" i="2"/>
  <c r="BF134" i="2"/>
  <c r="BE134" i="2"/>
  <c r="BD134" i="2"/>
  <c r="BC134" i="2"/>
  <c r="Q134" i="2"/>
  <c r="O134" i="2"/>
  <c r="M134" i="2"/>
  <c r="BF133" i="2"/>
  <c r="BE133" i="2"/>
  <c r="BD133" i="2"/>
  <c r="BC133" i="2"/>
  <c r="Q133" i="2"/>
  <c r="O133" i="2"/>
  <c r="M133" i="2"/>
  <c r="BF132" i="2"/>
  <c r="BE132" i="2"/>
  <c r="BD132" i="2"/>
  <c r="BC132" i="2"/>
  <c r="Q132" i="2"/>
  <c r="O132" i="2"/>
  <c r="M132" i="2"/>
  <c r="BF131" i="2"/>
  <c r="BE131" i="2"/>
  <c r="BD131" i="2"/>
  <c r="BC131" i="2"/>
  <c r="Q131" i="2"/>
  <c r="O131" i="2"/>
  <c r="M131" i="2"/>
  <c r="BF130" i="2"/>
  <c r="BE130" i="2"/>
  <c r="BD130" i="2"/>
  <c r="BC130" i="2"/>
  <c r="Q130" i="2"/>
  <c r="O130" i="2"/>
  <c r="M130" i="2"/>
  <c r="BF129" i="2"/>
  <c r="BE129" i="2"/>
  <c r="BD129" i="2"/>
  <c r="BC129" i="2"/>
  <c r="Q129" i="2"/>
  <c r="O129" i="2"/>
  <c r="M129" i="2"/>
  <c r="BF128" i="2"/>
  <c r="BE128" i="2"/>
  <c r="BD128" i="2"/>
  <c r="BC128" i="2"/>
  <c r="Q128" i="2"/>
  <c r="O128" i="2"/>
  <c r="M128" i="2"/>
  <c r="BF127" i="2"/>
  <c r="BE127" i="2"/>
  <c r="BD127" i="2"/>
  <c r="BC127" i="2"/>
  <c r="Q127" i="2"/>
  <c r="O127" i="2"/>
  <c r="M127" i="2"/>
  <c r="BF126" i="2"/>
  <c r="BE126" i="2"/>
  <c r="BD126" i="2"/>
  <c r="BC126" i="2"/>
  <c r="Q126" i="2"/>
  <c r="O126" i="2"/>
  <c r="M126" i="2"/>
  <c r="BF125" i="2"/>
  <c r="BE125" i="2"/>
  <c r="BD125" i="2"/>
  <c r="BC125" i="2"/>
  <c r="Q125" i="2"/>
  <c r="O125" i="2"/>
  <c r="M125" i="2"/>
  <c r="BF124" i="2"/>
  <c r="BE124" i="2"/>
  <c r="BD124" i="2"/>
  <c r="BC124" i="2"/>
  <c r="Q124" i="2"/>
  <c r="O124" i="2"/>
  <c r="M124" i="2"/>
  <c r="BF123" i="2"/>
  <c r="BE123" i="2"/>
  <c r="BD123" i="2"/>
  <c r="BC123" i="2"/>
  <c r="Q123" i="2"/>
  <c r="O123" i="2"/>
  <c r="M123" i="2"/>
  <c r="BF122" i="2"/>
  <c r="BE122" i="2"/>
  <c r="BD122" i="2"/>
  <c r="BC122" i="2"/>
  <c r="Q122" i="2"/>
  <c r="O122" i="2"/>
  <c r="M122" i="2"/>
  <c r="BF121" i="2"/>
  <c r="BE121" i="2"/>
  <c r="BD121" i="2"/>
  <c r="BC121" i="2"/>
  <c r="Q121" i="2"/>
  <c r="O121" i="2"/>
  <c r="M121" i="2"/>
  <c r="BF120" i="2"/>
  <c r="BE120" i="2"/>
  <c r="BD120" i="2"/>
  <c r="BC120" i="2"/>
  <c r="Q120" i="2"/>
  <c r="O120" i="2"/>
  <c r="M120" i="2"/>
  <c r="BF119" i="2"/>
  <c r="BE119" i="2"/>
  <c r="BD119" i="2"/>
  <c r="BC119" i="2"/>
  <c r="Q119" i="2"/>
  <c r="O119" i="2"/>
  <c r="M119" i="2"/>
  <c r="H114" i="2"/>
  <c r="F114" i="2"/>
  <c r="H113" i="2"/>
  <c r="F113" i="2"/>
  <c r="F111" i="2"/>
  <c r="E109" i="2"/>
  <c r="F92" i="2"/>
  <c r="F91" i="2"/>
  <c r="F89" i="2"/>
  <c r="E87" i="2"/>
  <c r="E7" i="2"/>
  <c r="E107" i="2" s="1"/>
  <c r="L90" i="1"/>
  <c r="AM90" i="1"/>
  <c r="AM89" i="1"/>
  <c r="L89" i="1"/>
  <c r="AM87" i="1"/>
  <c r="L87" i="1"/>
  <c r="L85" i="1"/>
  <c r="L84" i="1"/>
  <c r="BH129" i="2"/>
  <c r="AS94" i="1"/>
  <c r="BH123" i="2"/>
  <c r="BH135" i="2"/>
  <c r="BH121" i="2"/>
  <c r="BH136" i="2"/>
  <c r="BH124" i="2"/>
  <c r="BH130" i="2"/>
  <c r="BH131" i="2"/>
  <c r="BH119" i="2"/>
  <c r="BH133" i="2"/>
  <c r="BH122" i="2"/>
  <c r="BH134" i="2"/>
  <c r="BH126" i="2"/>
  <c r="BH127" i="2"/>
  <c r="BH125" i="2"/>
  <c r="BH120" i="2"/>
  <c r="BH128" i="2"/>
  <c r="BH132" i="2"/>
  <c r="AW95" i="1" l="1"/>
  <c r="F36" i="2"/>
  <c r="BC95" i="1" s="1"/>
  <c r="BC94" i="1" s="1"/>
  <c r="W32" i="1" s="1"/>
  <c r="F37" i="2"/>
  <c r="BD95" i="1" s="1"/>
  <c r="BD94" i="1" s="1"/>
  <c r="W33" i="1" s="1"/>
  <c r="F34" i="2"/>
  <c r="BH118" i="2"/>
  <c r="M118" i="2"/>
  <c r="M117" i="2" s="1"/>
  <c r="AU95" i="1" s="1"/>
  <c r="AU94" i="1" s="1"/>
  <c r="O118" i="2"/>
  <c r="O117" i="2" s="1"/>
  <c r="Q118" i="2"/>
  <c r="Q117" i="2" s="1"/>
  <c r="E85" i="2"/>
  <c r="BB120" i="2"/>
  <c r="BB122" i="2"/>
  <c r="BB129" i="2"/>
  <c r="BB134" i="2"/>
  <c r="BB133" i="2"/>
  <c r="BB121" i="2"/>
  <c r="BB124" i="2"/>
  <c r="BB127" i="2"/>
  <c r="BB131" i="2"/>
  <c r="BB135" i="2"/>
  <c r="BB119" i="2"/>
  <c r="BB123" i="2"/>
  <c r="BB125" i="2"/>
  <c r="BB130" i="2"/>
  <c r="BB132" i="2"/>
  <c r="BB128" i="2"/>
  <c r="BB126" i="2"/>
  <c r="BB136" i="2"/>
  <c r="BA95" i="1"/>
  <c r="BA94" i="1" s="1"/>
  <c r="AW94" i="1" s="1"/>
  <c r="AK30" i="1" s="1"/>
  <c r="F35" i="2"/>
  <c r="BB95" i="1" s="1"/>
  <c r="BB94" i="1" s="1"/>
  <c r="W31" i="1" s="1"/>
  <c r="BH117" i="2" l="1"/>
  <c r="AG95" i="1"/>
  <c r="AY94" i="1"/>
  <c r="AX94" i="1"/>
  <c r="F33" i="2"/>
  <c r="AZ95" i="1" s="1"/>
  <c r="AZ94" i="1" s="1"/>
  <c r="W29" i="1" s="1"/>
  <c r="W30" i="1"/>
  <c r="AV95" i="1"/>
  <c r="AT95" i="1" s="1"/>
  <c r="AG94" i="1" l="1"/>
  <c r="AK26" i="1" s="1"/>
  <c r="AN95" i="1"/>
  <c r="AV94" i="1"/>
  <c r="AK29" i="1" s="1"/>
  <c r="AK35" i="1" s="1"/>
  <c r="AT94" i="1" l="1"/>
  <c r="AN94" i="1" l="1"/>
</calcChain>
</file>

<file path=xl/sharedStrings.xml><?xml version="1.0" encoding="utf-8"?>
<sst xmlns="http://schemas.openxmlformats.org/spreadsheetml/2006/main" count="476" uniqueCount="174">
  <si>
    <t>Export Komplet</t>
  </si>
  <si>
    <t/>
  </si>
  <si>
    <t>2.0</t>
  </si>
  <si>
    <t>ZAMOK</t>
  </si>
  <si>
    <t>False</t>
  </si>
  <si>
    <t>{84928e11-4e03-433b-8acb-7fe59cb79c91}</t>
  </si>
  <si>
    <t>0,01</t>
  </si>
  <si>
    <t>21</t>
  </si>
  <si>
    <t>15</t>
  </si>
  <si>
    <t>REKAPITULACE STAVBY</t>
  </si>
  <si>
    <t>v ---  níže se nacházejí doplnkové a pomocné údaje k sestavám  --- v</t>
  </si>
  <si>
    <t>0,001</t>
  </si>
  <si>
    <t>Kód:</t>
  </si>
  <si>
    <t>2024VRN</t>
  </si>
  <si>
    <t>Stavba:</t>
  </si>
  <si>
    <t>Údržba, opravy a odstraňování závad u SSZT OŘ PHA 2024 - 2025 - SSZT Pz</t>
  </si>
  <si>
    <t>KSO:</t>
  </si>
  <si>
    <t>CC-CZ:</t>
  </si>
  <si>
    <t>Místo:</t>
  </si>
  <si>
    <t>SSZT Pz</t>
  </si>
  <si>
    <t>Datum:</t>
  </si>
  <si>
    <t>30. 8. 2023</t>
  </si>
  <si>
    <t>Zadavatel:</t>
  </si>
  <si>
    <t>IČ:</t>
  </si>
  <si>
    <t xml:space="preserve"> </t>
  </si>
  <si>
    <t>DIČ:</t>
  </si>
  <si>
    <t>Zhotovitel:</t>
  </si>
  <si>
    <t>Projektant:</t>
  </si>
  <si>
    <t>True</t>
  </si>
  <si>
    <t>Zpracovatel:</t>
  </si>
  <si>
    <t>Zdeněk Hron</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</si>
  <si>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</si>
  <si>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</si>
  <si>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</si>
  <si>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</si>
  <si>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</si>
  <si>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</si>
  <si>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</si>
  <si>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</si>
  <si>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</si>
  <si>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</si>
  <si>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</si>
  <si>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</si>
  <si>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</si>
  <si>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</si>
  <si>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</si>
  <si>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</si>
  <si>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</si>
  <si>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</si>
  <si>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</si>
  <si>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</si>
  <si>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</si>
  <si>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</si>
  <si>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</si>
  <si>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</si>
  <si>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</si>
  <si>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</si>
  <si>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</si>
  <si>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</si>
  <si>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</si>
  <si>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</si>
  <si>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</si>
  <si>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</si>
  <si>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</si>
  <si>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</si>
  <si>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</si>
  <si>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</si>
  <si>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</si>
  <si>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</si>
  <si>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</si>
  <si>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</si>
  <si>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</si>
  <si>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</si>
  <si>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</si>
  <si>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</si>
  <si>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</si>
  <si>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</si>
  <si>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1</t>
  </si>
  <si>
    <t>limitní výše VRN</t>
  </si>
  <si>
    <t>STA</t>
  </si>
  <si>
    <t>{15132d43-ced9-4d58-864e-4b846fcbb3c9}</t>
  </si>
  <si>
    <t>2</t>
  </si>
  <si>
    <t>KRYCÍ LIST SOUPISU PRACÍ</t>
  </si>
  <si>
    <t>Objekt:</t>
  </si>
  <si>
    <t>1 - limitní výše VRN</t>
  </si>
  <si>
    <t>REKAPITULACE ČLENĚNÍ SOUPISU PRACÍ</t>
  </si>
  <si>
    <t>Kód dílu - Popis</t>
  </si>
  <si>
    <t>Náklady ze soupisu prací</t>
  </si>
  <si>
    <t>-1</t>
  </si>
  <si>
    <t>VRN - Vedlejší rozpočtové náklady</t>
  </si>
  <si>
    <t>SOUPIS PRACÍ</t>
  </si>
  <si>
    <t>PČ</t>
  </si>
  <si>
    <t>MJ</t>
  </si>
  <si>
    <t>Množství</t>
  </si>
  <si>
    <t>J. Nh [h]</t>
  </si>
  <si>
    <t>Nh celkem [h]</t>
  </si>
  <si>
    <t>J. hmotnost [t]</t>
  </si>
  <si>
    <t>Hmotnost celkem [t]</t>
  </si>
  <si>
    <t>J. suť [t]</t>
  </si>
  <si>
    <t>Suť Celkem [t]</t>
  </si>
  <si>
    <t>VRN</t>
  </si>
  <si>
    <t>Vedlejší rozpočtové náklady</t>
  </si>
  <si>
    <t>5</t>
  </si>
  <si>
    <t>ROZPOCET</t>
  </si>
  <si>
    <t>K</t>
  </si>
  <si>
    <t>022102001</t>
  </si>
  <si>
    <t>Geodetické práce Geodetické práce elektrického zařízení</t>
  </si>
  <si>
    <t>%</t>
  </si>
  <si>
    <t>4</t>
  </si>
  <si>
    <t>-1295295736</t>
  </si>
  <si>
    <t>023101001</t>
  </si>
  <si>
    <t>Projektové práce Projektové práce v rozsahu ZRN (vyjma dále jmenované práce) do 1 mil. Kč</t>
  </si>
  <si>
    <t>680859325</t>
  </si>
  <si>
    <t>3</t>
  </si>
  <si>
    <t>023101011</t>
  </si>
  <si>
    <t>Projektové práce Projektové práce v rozsahu ZRN (vyjma dále jmenované práce) přes 1 do 3 mil. Kč</t>
  </si>
  <si>
    <t>1033441841</t>
  </si>
  <si>
    <t>023101021</t>
  </si>
  <si>
    <t>Projektové práce Projektové práce v rozsahu ZRN (vyjma dále jmenované práce) přes 3 do 5 mil. Kč</t>
  </si>
  <si>
    <t>1709392396</t>
  </si>
  <si>
    <t>023101031</t>
  </si>
  <si>
    <t>Projektové práce Projektové práce v rozsahu ZRN (vyjma dále jmenované práce) přes 5 do 20 mil. Kč</t>
  </si>
  <si>
    <t>1234103032</t>
  </si>
  <si>
    <t>6</t>
  </si>
  <si>
    <t>023101041</t>
  </si>
  <si>
    <t>Projektové práce Projektové práce v rozsahu ZRN (vyjma dále jmenované práce) přes 20 mil. Kč</t>
  </si>
  <si>
    <t>1772328047</t>
  </si>
  <si>
    <t>16</t>
  </si>
  <si>
    <t>023121011</t>
  </si>
  <si>
    <t>Projektové práce Projektová dokumentace - přípravné práce Zjednodušený projekt opravy zabezpečovacích, sdělovacích, elektrických zařízení - V sazbě jsou započteny náklady na vyhotovení projektové dokumentace podle požadavku objednatele v rozsahu pro ohlášení podle požadavku objednatele.</t>
  </si>
  <si>
    <t>-549888792</t>
  </si>
  <si>
    <t>17</t>
  </si>
  <si>
    <t>023122001</t>
  </si>
  <si>
    <t>Projektové práce Projektová dokumentace - přípravné práce Projekt opravy zabezpečovacích, sdělovacích, elektrických zařízení - V sazbě jsou započteny náklady na vyhotovení projektové dokumentace podle vyhlášky číslo 499/2006 Sb., a vyhlášky 146/2008 Sb., v rozsahu pro povolení stavby podle požadavku objednatele.</t>
  </si>
  <si>
    <t>-1041531928</t>
  </si>
  <si>
    <t>18</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</si>
  <si>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</si>
  <si>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</si>
  <si>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732422599</t>
  </si>
  <si>
    <t>7</t>
  </si>
  <si>
    <t>031101001</t>
  </si>
  <si>
    <t>Zařízení a vybavení staveniště vyjma dále jmenované práce včetně opatření na ochranu sousedních pozemků, včetně opatření na ochranu sousedních pozemků, informační tabule, dopravního značení na staveništi aj. při velikosti nákladů do 1 mil. Kč</t>
  </si>
  <si>
    <t>109925503</t>
  </si>
  <si>
    <t>8</t>
  </si>
  <si>
    <t>031101011</t>
  </si>
  <si>
    <t>Zařízení a vybavení staveniště vyjma dále jmenované práce včetně opatření na ochranu sousedních pozemků, včetně opatření na ochranu sousedních pozemků, informační tabule, dopravního značení na staveništi aj. při velikosti nákladů přes 1 do 3 mil. Kč</t>
  </si>
  <si>
    <t>-557546205</t>
  </si>
  <si>
    <t>9</t>
  </si>
  <si>
    <t>031101021</t>
  </si>
  <si>
    <t>Zařízení a vybavení staveniště vyjma dále jmenované práce včetně opatření na ochranu sousedních pozemků, včetně opatření na ochranu sousedních pozemků, informační tabule, dopravního značení na staveništi aj. při velikosti nákladů přes 3 do 5 mil. Kč</t>
  </si>
  <si>
    <t>-1514319899</t>
  </si>
  <si>
    <t>10</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</si>
  <si>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</si>
  <si>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</si>
  <si>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1652135729</t>
  </si>
  <si>
    <t>11</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</si>
  <si>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</si>
  <si>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</si>
  <si>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1787558980</t>
  </si>
  <si>
    <t>12</t>
  </si>
  <si>
    <t>033121001</t>
  </si>
  <si>
    <t>Provozní vlivy Rušení prací železničním provozem širá trať nebo dopravny s kolejovým rozvětvením s počtem vlaků za směnu 8,5 hod. do 25</t>
  </si>
  <si>
    <t>-1204637582</t>
  </si>
  <si>
    <t>13</t>
  </si>
  <si>
    <t>033121011</t>
  </si>
  <si>
    <t>Provozní vlivy Rušení prací železničním provozem širá trať nebo dopravny s kolejovým rozvětvením s počtem vlaků za směnu 8,5 hod. přes 25 do 50</t>
  </si>
  <si>
    <t>-79160970</t>
  </si>
  <si>
    <t>14</t>
  </si>
  <si>
    <t>033121021</t>
  </si>
  <si>
    <t>Provozní vlivy Rušení prací železničním provozem širá trať nebo dopravny s kolejovým rozvětvením s počtem vlaků za směnu 8,5 hod. přes 50 do 100</t>
  </si>
  <si>
    <t>1714029057</t>
  </si>
  <si>
    <t>033121031</t>
  </si>
  <si>
    <t>Provozní vlivy Rušení prací železničním provozem širá trať nebo dopravny s kolejovým rozvětvením s počtem vlaků za směnu 8,5 hod. přes 100</t>
  </si>
  <si>
    <t>-432608454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</si>
</sst>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2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FFFFFF"/>
      <name val="Arial CE"/>
    </font>
    <font>
      <b/>
      <sz val="14"/>
      <name val="Arial CE"/>
    </font>
    <font>
      <sz val="8"/>
      <color rgb="FF3366FF"/>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u/>
      <sz val="11"/>
      <color theme="10"/>
      <name val="Calibri"/>
      <scheme val="minor"/>
    </font>
  </fonts>
  <fills count="4">
    <fill>
      <patternFill patternType="none"/>
    </fill>
    <fill>
      <patternFill patternType="gray125"/>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28" fillId="0" borderId="0" applyNumberFormat="0" applyFill="0" applyBorder="0" applyAlignment="0" applyProtection="0"/>
  </cellStyleXfs>
  <cellXfs count="154">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xf numFmtId="0" fontId="8"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9" fillId="0" borderId="0" xfId="0" applyFont="1" applyAlignment="1">
      <alignment horizontal="left" vertical="center"/>
    </xf>
    <xf numFmtId="0" fontId="10"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1"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2" borderId="0" xfId="0" applyFill="1" applyAlignment="1">
      <alignment vertical="center"/>
    </xf>
    <xf numFmtId="0" fontId="4" fillId="2" borderId="6" xfId="0" applyFont="1" applyFill="1" applyBorder="1" applyAlignment="1">
      <alignment horizontal="left" vertical="center"/>
    </xf>
    <xf numFmtId="0" fontId="0" fillId="2" borderId="7" xfId="0" applyFill="1" applyBorder="1" applyAlignment="1">
      <alignment vertical="center"/>
    </xf>
    <xf numFmtId="0" fontId="4" fillId="2" borderId="7" xfId="0" applyFont="1" applyFill="1" applyBorder="1" applyAlignment="1">
      <alignment horizontal="center" vertical="center"/>
    </xf>
    <xf numFmtId="0" fontId="13"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1"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5" fillId="0" borderId="0" xfId="0" applyFont="1" applyAlignment="1">
      <alignment horizontal="left" vertical="center"/>
    </xf>
    <xf numFmtId="0" fontId="0" fillId="0" borderId="15" xfId="0" applyBorder="1" applyAlignment="1">
      <alignment vertical="center"/>
    </xf>
    <xf numFmtId="0" fontId="0" fillId="3" borderId="7" xfId="0" applyFill="1" applyBorder="1" applyAlignment="1">
      <alignment vertical="center"/>
    </xf>
    <xf numFmtId="0" fontId="16" fillId="3" borderId="0" xfId="0" applyFont="1" applyFill="1" applyAlignment="1">
      <alignment horizontal="center" vertical="center"/>
    </xf>
    <xf numFmtId="0" fontId="17" fillId="0" borderId="16"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18" fillId="0" borderId="0" xfId="0" applyFont="1" applyAlignment="1">
      <alignment horizontal="left" vertical="center"/>
    </xf>
    <xf numFmtId="0" fontId="18" fillId="0" borderId="0" xfId="0" applyFont="1" applyAlignment="1">
      <alignment vertical="center"/>
    </xf>
    <xf numFmtId="0" fontId="4" fillId="0" borderId="0" xfId="0" applyFont="1" applyAlignment="1">
      <alignment horizontal="center" vertical="center"/>
    </xf>
    <xf numFmtId="4" fontId="14" fillId="0" borderId="14" xfId="0" applyNumberFormat="1" applyFont="1" applyBorder="1" applyAlignment="1">
      <alignment vertical="center"/>
    </xf>
    <xf numFmtId="4" fontId="14" fillId="0" borderId="0" xfId="0" applyNumberFormat="1" applyFont="1" applyAlignment="1">
      <alignment vertical="center"/>
    </xf>
    <xf numFmtId="166" fontId="14" fillId="0" borderId="0" xfId="0" applyNumberFormat="1" applyFont="1" applyAlignment="1">
      <alignment vertical="center"/>
    </xf>
    <xf numFmtId="4" fontId="14" fillId="0" borderId="15" xfId="0" applyNumberFormat="1" applyFont="1" applyBorder="1" applyAlignment="1">
      <alignment vertical="center"/>
    </xf>
    <xf numFmtId="0" fontId="4" fillId="0" borderId="0" xfId="0" applyFont="1" applyAlignment="1">
      <alignment horizontal="left" vertical="center"/>
    </xf>
    <xf numFmtId="0" fontId="19" fillId="0" borderId="0" xfId="0" applyFont="1" applyAlignment="1">
      <alignment horizontal="left" vertical="center"/>
    </xf>
    <xf numFmtId="0" fontId="20" fillId="0" borderId="0" xfId="1" applyFont="1" applyAlignment="1">
      <alignment horizontal="center" vertical="center"/>
    </xf>
    <xf numFmtId="0" fontId="5" fillId="0" borderId="3" xfId="0" applyFont="1" applyBorder="1" applyAlignment="1">
      <alignment vertical="center"/>
    </xf>
    <xf numFmtId="0" fontId="21" fillId="0" borderId="0" xfId="0" applyFont="1" applyAlignment="1">
      <alignment vertical="center"/>
    </xf>
    <xf numFmtId="0" fontId="22" fillId="0" borderId="0" xfId="0" applyFont="1" applyAlignment="1">
      <alignment vertical="center"/>
    </xf>
    <xf numFmtId="0" fontId="3" fillId="0" borderId="0" xfId="0" applyFont="1" applyAlignment="1">
      <alignment horizontal="center" vertical="center"/>
    </xf>
    <xf numFmtId="4" fontId="23" fillId="0" borderId="19" xfId="0" applyNumberFormat="1" applyFont="1" applyBorder="1" applyAlignment="1">
      <alignment vertical="center"/>
    </xf>
    <xf numFmtId="4" fontId="23" fillId="0" borderId="20" xfId="0" applyNumberFormat="1" applyFont="1" applyBorder="1" applyAlignment="1">
      <alignment vertical="center"/>
    </xf>
    <xf numFmtId="166" fontId="23" fillId="0" borderId="20" xfId="0" applyNumberFormat="1" applyFont="1" applyBorder="1" applyAlignment="1">
      <alignment vertical="center"/>
    </xf>
    <xf numFmtId="4" fontId="23" fillId="0" borderId="21" xfId="0" applyNumberFormat="1" applyFont="1" applyBorder="1" applyAlignment="1">
      <alignment vertical="center"/>
    </xf>
    <xf numFmtId="0" fontId="5" fillId="0" borderId="0" xfId="0" applyFont="1" applyAlignment="1">
      <alignment horizontal="left" vertical="center"/>
    </xf>
    <xf numFmtId="0" fontId="24" fillId="0" borderId="0" xfId="0" applyFont="1" applyAlignment="1">
      <alignment horizontal="left" vertical="center"/>
    </xf>
    <xf numFmtId="0" fontId="0" fillId="0" borderId="3" xfId="0" applyBorder="1" applyAlignment="1">
      <alignment vertical="center" wrapText="1"/>
    </xf>
    <xf numFmtId="0" fontId="11" fillId="0" borderId="0" xfId="0" applyFont="1" applyAlignment="1">
      <alignment horizontal="left" vertical="center"/>
    </xf>
    <xf numFmtId="4" fontId="1" fillId="0" borderId="0" xfId="0" applyNumberFormat="1" applyFont="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4" fillId="3" borderId="7" xfId="0" applyFont="1" applyFill="1" applyBorder="1" applyAlignment="1">
      <alignment horizontal="right" vertical="center"/>
    </xf>
    <xf numFmtId="0" fontId="4" fillId="3" borderId="7" xfId="0" applyFont="1" applyFill="1" applyBorder="1" applyAlignment="1">
      <alignment horizontal="center" vertical="center"/>
    </xf>
    <xf numFmtId="0" fontId="1" fillId="0" borderId="5" xfId="0" applyFont="1" applyBorder="1" applyAlignment="1">
      <alignment horizontal="center" vertical="center"/>
    </xf>
    <xf numFmtId="0" fontId="16" fillId="3" borderId="0" xfId="0" applyFont="1" applyFill="1" applyAlignment="1">
      <alignment horizontal="left" vertical="center"/>
    </xf>
    <xf numFmtId="0" fontId="25"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0" fillId="0" borderId="3" xfId="0" applyBorder="1" applyAlignment="1">
      <alignment horizontal="center" vertic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166" fontId="26" fillId="0" borderId="12" xfId="0" applyNumberFormat="1" applyFont="1" applyBorder="1"/>
    <xf numFmtId="166" fontId="26" fillId="0" borderId="13" xfId="0" applyNumberFormat="1" applyFont="1" applyBorder="1"/>
    <xf numFmtId="4" fontId="27" fillId="0" borderId="0" xfId="0" applyNumberFormat="1" applyFont="1" applyAlignment="1">
      <alignment vertical="center"/>
    </xf>
    <xf numFmtId="0" fontId="7" fillId="0" borderId="3" xfId="0" applyFont="1" applyBorder="1"/>
    <xf numFmtId="0" fontId="7" fillId="0" borderId="0" xfId="0" applyFont="1" applyAlignment="1">
      <alignment horizontal="left"/>
    </xf>
    <xf numFmtId="0" fontId="6" fillId="0" borderId="0" xfId="0" applyFont="1" applyAlignment="1">
      <alignment horizontal="left"/>
    </xf>
    <xf numFmtId="0" fontId="7" fillId="0" borderId="14" xfId="0" applyFont="1" applyBorder="1"/>
    <xf numFmtId="166" fontId="7" fillId="0" borderId="0" xfId="0" applyNumberFormat="1" applyFont="1"/>
    <xf numFmtId="166" fontId="7" fillId="0" borderId="15" xfId="0" applyNumberFormat="1" applyFont="1" applyBorder="1"/>
    <xf numFmtId="0" fontId="7" fillId="0" borderId="0" xfId="0" applyFont="1" applyAlignment="1">
      <alignment horizontal="center"/>
    </xf>
    <xf numFmtId="4" fontId="7" fillId="0" borderId="0" xfId="0" applyNumberFormat="1" applyFont="1" applyAlignment="1">
      <alignment vertical="center"/>
    </xf>
    <xf numFmtId="0" fontId="16" fillId="0" borderId="22" xfId="0" applyFont="1" applyBorder="1" applyAlignment="1">
      <alignment horizontal="center" vertical="center"/>
    </xf>
    <xf numFmtId="49" fontId="16" fillId="0" borderId="22" xfId="0" applyNumberFormat="1" applyFont="1" applyBorder="1" applyAlignment="1">
      <alignment horizontal="left" vertical="center" wrapText="1"/>
    </xf>
    <xf numFmtId="0" fontId="16" fillId="0" borderId="22" xfId="0" applyFont="1" applyBorder="1" applyAlignment="1">
      <alignment horizontal="left" vertical="center" wrapText="1"/>
    </xf>
    <xf numFmtId="0" fontId="16" fillId="0" borderId="22" xfId="0" applyFont="1" applyBorder="1" applyAlignment="1">
      <alignment horizontal="center" vertical="center" wrapText="1"/>
    </xf>
    <xf numFmtId="4" fontId="16" fillId="0" borderId="22" xfId="0" applyNumberFormat="1" applyFont="1" applyBorder="1" applyAlignment="1">
      <alignment vertical="center"/>
    </xf>
    <xf numFmtId="0" fontId="17" fillId="0" borderId="14" xfId="0" applyFont="1" applyBorder="1" applyAlignment="1">
      <alignment horizontal="left" vertical="center"/>
    </xf>
    <xf numFmtId="0" fontId="17" fillId="0" borderId="0" xfId="0" applyFont="1" applyAlignment="1">
      <alignment horizontal="center" vertical="center"/>
    </xf>
    <xf numFmtId="166" fontId="17" fillId="0" borderId="0" xfId="0" applyNumberFormat="1" applyFont="1" applyAlignment="1">
      <alignment vertical="center"/>
    </xf>
    <xf numFmtId="166" fontId="17" fillId="0" borderId="15" xfId="0" applyNumberFormat="1" applyFont="1" applyBorder="1" applyAlignment="1">
      <alignment vertical="center"/>
    </xf>
    <xf numFmtId="0" fontId="16" fillId="0" borderId="0" xfId="0" applyFont="1" applyAlignment="1">
      <alignment horizontal="left" vertical="center"/>
    </xf>
    <xf numFmtId="4" fontId="0" fillId="0" borderId="0" xfId="0" applyNumberFormat="1" applyAlignment="1">
      <alignment vertical="center"/>
    </xf>
    <xf numFmtId="0" fontId="17" fillId="0" borderId="19" xfId="0" applyFont="1" applyBorder="1" applyAlignment="1">
      <alignment horizontal="left" vertical="center"/>
    </xf>
    <xf numFmtId="0" fontId="17" fillId="0" borderId="20" xfId="0" applyFont="1" applyBorder="1" applyAlignment="1">
      <alignment horizontal="center" vertical="center"/>
    </xf>
    <xf numFmtId="166" fontId="17" fillId="0" borderId="20" xfId="0" applyNumberFormat="1" applyFont="1" applyBorder="1" applyAlignment="1">
      <alignment vertical="center"/>
    </xf>
    <xf numFmtId="166" fontId="17" fillId="0" borderId="21" xfId="0" applyNumberFormat="1" applyFont="1" applyBorder="1" applyAlignment="1">
      <alignmen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2" fillId="0" borderId="0" xfId="0" applyFont="1" applyAlignment="1">
      <alignment horizontal="left" vertical="center" wrapText="1"/>
    </xf>
    <xf numFmtId="4" fontId="11"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2"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22" fillId="0" borderId="0" xfId="0" applyNumberFormat="1" applyFont="1" applyAlignment="1">
      <alignment vertical="center"/>
    </xf>
    <xf numFmtId="0" fontId="22" fillId="0" borderId="0" xfId="0" applyFont="1" applyAlignment="1">
      <alignment vertical="center"/>
    </xf>
    <xf numFmtId="0" fontId="21" fillId="0" borderId="0" xfId="0" applyFont="1" applyAlignment="1">
      <alignment horizontal="left" vertical="center" wrapText="1"/>
    </xf>
    <xf numFmtId="4" fontId="18" fillId="0" borderId="0" xfId="0" applyNumberFormat="1" applyFont="1" applyAlignment="1">
      <alignment horizontal="right" vertical="center"/>
    </xf>
    <xf numFmtId="4" fontId="18" fillId="0" borderId="0" xfId="0" applyNumberFormat="1" applyFont="1" applyAlignment="1">
      <alignment vertical="center"/>
    </xf>
    <xf numFmtId="0" fontId="16" fillId="3" borderId="6" xfId="0" applyFont="1" applyFill="1" applyBorder="1" applyAlignment="1">
      <alignment horizontal="center" vertical="center"/>
    </xf>
    <xf numFmtId="0" fontId="16" fillId="3" borderId="7" xfId="0" applyFont="1" applyFill="1" applyBorder="1" applyAlignment="1">
      <alignment horizontal="left" vertical="center"/>
    </xf>
    <xf numFmtId="0" fontId="16" fillId="3" borderId="7" xfId="0" applyFont="1" applyFill="1" applyBorder="1" applyAlignment="1">
      <alignment horizontal="center" vertical="center"/>
    </xf>
    <xf numFmtId="0" fontId="16" fillId="3" borderId="7" xfId="0" applyFont="1" applyFill="1" applyBorder="1" applyAlignment="1">
      <alignment horizontal="right" vertical="center"/>
    </xf>
    <xf numFmtId="0" fontId="16" fillId="3" borderId="8" xfId="0" applyFont="1" applyFill="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4" fillId="0" borderId="11" xfId="0" applyFont="1" applyBorder="1" applyAlignment="1">
      <alignment horizontal="center" vertical="center"/>
    </xf>
    <xf numFmtId="0" fontId="14" fillId="0" borderId="12" xfId="0" applyFont="1" applyBorder="1" applyAlignment="1">
      <alignment horizontal="left" vertical="center"/>
    </xf>
    <xf numFmtId="0" fontId="15" fillId="0" borderId="14" xfId="0" applyFont="1" applyBorder="1" applyAlignment="1">
      <alignment horizontal="left" vertical="center"/>
    </xf>
    <xf numFmtId="0" fontId="15" fillId="0" borderId="0" xfId="0" applyFont="1" applyAlignment="1">
      <alignment horizontal="left" vertical="center"/>
    </xf>
    <xf numFmtId="0" fontId="4" fillId="2" borderId="7" xfId="0" applyFont="1" applyFill="1" applyBorder="1" applyAlignment="1">
      <alignment horizontal="left" vertical="center"/>
    </xf>
    <xf numFmtId="0" fontId="0" fillId="2" borderId="7" xfId="0" applyFill="1" applyBorder="1" applyAlignment="1">
      <alignment vertical="center"/>
    </xf>
    <xf numFmtId="4" fontId="4" fillId="2" borderId="7" xfId="0" applyNumberFormat="1" applyFont="1" applyFill="1" applyBorder="1" applyAlignment="1">
      <alignment vertical="center"/>
    </xf>
    <xf numFmtId="0" fontId="0" fillId="2" borderId="8" xfId="0" applyFill="1" applyBorder="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7"/>
  <sheetViews>
    <sheetView showGridLines="0" workbookViewId="0"/>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1" t="s">
        <v>0</v>
      </c>
      <c r="AZ1" s="11" t="s">
        <v>1</v>
      </c>
      <c r="BA1" s="11" t="s">
        <v>2</v>
      </c>
      <c r="BB1" s="11" t="s">
        <v>3</v>
      </c>
      <c r="BT1" s="11" t="s">
        <v>4</v>
      </c>
      <c r="BU1" s="11" t="s">
        <v>4</v>
      </c>
      <c r="BV1" s="11" t="s">
        <v>5</v>
      </c>
    </row>
    <row r="2" spans="1:74" ht="36.950000000000003" customHeight="1">
      <c r="AR2" s="119"/>
      <c r="AS2" s="119"/>
      <c r="AT2" s="119"/>
      <c r="AU2" s="119"/>
      <c r="AV2" s="119"/>
      <c r="AW2" s="119"/>
      <c r="AX2" s="119"/>
      <c r="AY2" s="119"/>
      <c r="AZ2" s="119"/>
      <c r="BA2" s="119"/>
      <c r="BB2" s="119"/>
      <c r="BC2" s="119"/>
      <c r="BD2" s="119"/>
      <c r="BE2" s="119"/>
      <c r="BS2" s="12" t="s">
        <v>6</v>
      </c>
      <c r="BT2" s="12" t="s">
        <v>7</v>
      </c>
    </row>
    <row r="3" spans="1:74" ht="6.95" customHeight="1">
      <c r="B3" s="13"/>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5"/>
      <c r="BS3" s="12" t="s">
        <v>6</v>
      </c>
      <c r="BT3" s="12" t="s">
        <v>8</v>
      </c>
    </row>
    <row r="4" spans="1:74" ht="24.95" customHeight="1">
      <c r="B4" s="15"/>
      <c r="D4" s="16" t="s">
        <v>9</v>
      </c>
      <c r="AR4" s="15"/>
      <c r="AS4" s="17" t="s">
        <v>10</v>
      </c>
      <c r="BS4" s="12" t="s">
        <v>11</v>
      </c>
    </row>
    <row r="5" spans="1:74" ht="12" customHeight="1">
      <c r="B5" s="15"/>
      <c r="D5" s="18" t="s">
        <v>12</v>
      </c>
      <c r="K5" s="118" t="s">
        <v>13</v>
      </c>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R5" s="15"/>
      <c r="BS5" s="12" t="s">
        <v>6</v>
      </c>
    </row>
    <row r="6" spans="1:74" ht="36.950000000000003" customHeight="1">
      <c r="B6" s="15"/>
      <c r="D6" s="20" t="s">
        <v>14</v>
      </c>
      <c r="K6" s="120" t="s">
        <v>15</v>
      </c>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R6" s="15"/>
      <c r="BS6" s="12" t="s">
        <v>6</v>
      </c>
    </row>
    <row r="7" spans="1:74" ht="12" customHeight="1">
      <c r="B7" s="15"/>
      <c r="D7" s="21" t="s">
        <v>16</v>
      </c>
      <c r="K7" s="19" t="s">
        <v>1</v>
      </c>
      <c r="AK7" s="21" t="s">
        <v>17</v>
      </c>
      <c r="AN7" s="19" t="s">
        <v>1</v>
      </c>
      <c r="AR7" s="15"/>
      <c r="BS7" s="12" t="s">
        <v>6</v>
      </c>
    </row>
    <row r="8" spans="1:74" ht="12" customHeight="1">
      <c r="B8" s="15"/>
      <c r="D8" s="21" t="s">
        <v>18</v>
      </c>
      <c r="K8" s="19" t="s">
        <v>19</v>
      </c>
      <c r="AK8" s="21" t="s">
        <v>20</v>
      </c>
      <c r="AN8" s="19" t="s">
        <v>21</v>
      </c>
      <c r="AR8" s="15"/>
      <c r="BS8" s="12" t="s">
        <v>6</v>
      </c>
    </row>
    <row r="9" spans="1:74" ht="14.45" customHeight="1">
      <c r="B9" s="15"/>
      <c r="AR9" s="15"/>
      <c r="BS9" s="12" t="s">
        <v>6</v>
      </c>
    </row>
    <row r="10" spans="1:74" ht="12" customHeight="1">
      <c r="B10" s="15"/>
      <c r="D10" s="21" t="s">
        <v>22</v>
      </c>
      <c r="AK10" s="21" t="s">
        <v>23</v>
      </c>
      <c r="AN10" s="19" t="s">
        <v>1</v>
      </c>
      <c r="AR10" s="15"/>
      <c r="BS10" s="12" t="s">
        <v>6</v>
      </c>
    </row>
    <row r="11" spans="1:74" ht="18.399999999999999" customHeight="1">
      <c r="B11" s="15"/>
      <c r="E11" s="19" t="s">
        <v>24</v>
      </c>
      <c r="AK11" s="21" t="s">
        <v>25</v>
      </c>
      <c r="AN11" s="19" t="s">
        <v>1</v>
      </c>
      <c r="AR11" s="15"/>
      <c r="BS11" s="12" t="s">
        <v>6</v>
      </c>
    </row>
    <row r="12" spans="1:74" ht="6.95" customHeight="1">
      <c r="B12" s="15"/>
      <c r="AR12" s="15"/>
      <c r="BS12" s="12" t="s">
        <v>6</v>
      </c>
    </row>
    <row r="13" spans="1:74" ht="12" customHeight="1">
      <c r="B13" s="15"/>
      <c r="D13" s="21" t="s">
        <v>26</v>
      </c>
      <c r="AK13" s="21" t="s">
        <v>23</v>
      </c>
      <c r="AN13" s="19" t="s">
        <v>1</v>
      </c>
      <c r="AR13" s="15"/>
      <c r="BS13" s="12" t="s">
        <v>6</v>
      </c>
    </row>
    <row r="14" spans="1:74" ht="12.75">
      <c r="B14" s="15"/>
      <c r="E14" s="19" t="s">
        <v>24</v>
      </c>
      <c r="AK14" s="21" t="s">
        <v>25</v>
      </c>
      <c r="AN14" s="19" t="s">
        <v>1</v>
      </c>
      <c r="AR14" s="15"/>
      <c r="BS14" s="12" t="s">
        <v>6</v>
      </c>
    </row>
    <row r="15" spans="1:74" ht="6.95" customHeight="1">
      <c r="B15" s="15"/>
      <c r="AR15" s="15"/>
      <c r="BS15" s="12" t="s">
        <v>4</v>
      </c>
    </row>
    <row r="16" spans="1:74" ht="12" customHeight="1">
      <c r="B16" s="15"/>
      <c r="D16" s="21" t="s">
        <v>27</v>
      </c>
      <c r="AK16" s="21" t="s">
        <v>23</v>
      </c>
      <c r="AN16" s="19" t="s">
        <v>1</v>
      </c>
      <c r="AR16" s="15"/>
      <c r="BS16" s="12" t="s">
        <v>4</v>
      </c>
    </row>
    <row r="17" spans="2:71" ht="18.399999999999999" customHeight="1">
      <c r="B17" s="15"/>
      <c r="E17" s="19" t="s">
        <v>24</v>
      </c>
      <c r="AK17" s="21" t="s">
        <v>25</v>
      </c>
      <c r="AN17" s="19" t="s">
        <v>1</v>
      </c>
      <c r="AR17" s="15"/>
      <c r="BS17" s="12" t="s">
        <v>28</v>
      </c>
    </row>
    <row r="18" spans="2:71" ht="6.95" customHeight="1">
      <c r="B18" s="15"/>
      <c r="AR18" s="15"/>
      <c r="BS18" s="12" t="s">
        <v>6</v>
      </c>
    </row>
    <row r="19" spans="2:71" ht="12" customHeight="1">
      <c r="B19" s="15"/>
      <c r="D19" s="21" t="s">
        <v>29</v>
      </c>
      <c r="AK19" s="21" t="s">
        <v>23</v>
      </c>
      <c r="AN19" s="19" t="s">
        <v>1</v>
      </c>
      <c r="AR19" s="15"/>
      <c r="BS19" s="12" t="s">
        <v>6</v>
      </c>
    </row>
    <row r="20" spans="2:71" ht="18.399999999999999" customHeight="1">
      <c r="B20" s="15"/>
      <c r="E20" s="19" t="s">
        <v>30</v>
      </c>
      <c r="AK20" s="21" t="s">
        <v>25</v>
      </c>
      <c r="AN20" s="19" t="s">
        <v>1</v>
      </c>
      <c r="AR20" s="15"/>
      <c r="BS20" s="12" t="s">
        <v>4</v>
      </c>
    </row>
    <row r="21" spans="2:71" ht="6.95" customHeight="1">
      <c r="B21" s="15"/>
      <c r="AR21" s="15"/>
    </row>
    <row r="22" spans="2:71" ht="12" customHeight="1">
      <c r="B22" s="15"/>
      <c r="D22" s="21" t="s">
        <v>31</v>
      </c>
      <c r="AR22" s="15"/>
    </row>
    <row r="23" spans="2:71" ht="16.5" customHeight="1">
      <c r="B23" s="15"/>
      <c r="E23" s="121" t="s">
        <v>1</v>
      </c>
      <c r="F23" s="121"/>
      <c r="G23" s="121"/>
      <c r="H23" s="121"/>
      <c r="I23" s="121"/>
      <c r="J23" s="121"/>
      <c r="K23" s="121"/>
      <c r="L23" s="121"/>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R23" s="15"/>
    </row>
    <row r="24" spans="2:71" ht="6.95" customHeight="1">
      <c r="B24" s="15"/>
      <c r="AR24" s="15"/>
    </row>
    <row r="25" spans="2:71" ht="6.95" customHeight="1">
      <c r="B25" s="15"/>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R25" s="15"/>
    </row>
    <row r="26" spans="2:71" s="1" customFormat="1" ht="25.9" customHeight="1">
      <c r="B26" s="24"/>
      <c r="D26" s="25" t="s">
        <v>32</v>
      </c>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122" t="e">
        <f>ROUND(AG94,2)</f>
        <v>#REF!</v>
      </c>
      <c r="AL26" s="123"/>
      <c r="AM26" s="123"/>
      <c r="AN26" s="123"/>
      <c r="AO26" s="123"/>
      <c r="AR26" s="24"/>
    </row>
    <row r="27" spans="2:71" s="1" customFormat="1" ht="6.95" customHeight="1">
      <c r="B27" s="24"/>
      <c r="AR27" s="24"/>
    </row>
    <row r="28" spans="2:71" s="1" customFormat="1" ht="12.75">
      <c r="B28" s="24"/>
      <c r="L28" s="124" t="s">
        <v>33</v>
      </c>
      <c r="M28" s="124"/>
      <c r="N28" s="124"/>
      <c r="O28" s="124"/>
      <c r="P28" s="124"/>
      <c r="W28" s="124" t="s">
        <v>34</v>
      </c>
      <c r="X28" s="124"/>
      <c r="Y28" s="124"/>
      <c r="Z28" s="124"/>
      <c r="AA28" s="124"/>
      <c r="AB28" s="124"/>
      <c r="AC28" s="124"/>
      <c r="AD28" s="124"/>
      <c r="AE28" s="124"/>
      <c r="AK28" s="124" t="s">
        <v>35</v>
      </c>
      <c r="AL28" s="124"/>
      <c r="AM28" s="124"/>
      <c r="AN28" s="124"/>
      <c r="AO28" s="124"/>
      <c r="AR28" s="24"/>
    </row>
    <row r="29" spans="2:71" s="2" customFormat="1" ht="14.45" customHeight="1">
      <c r="B29" s="28"/>
      <c r="D29" s="21" t="s">
        <v>36</v>
      </c>
      <c r="F29" s="21" t="s">
        <v>37</v>
      </c>
      <c r="L29" s="127">
        <v>0.21</v>
      </c>
      <c r="M29" s="126"/>
      <c r="N29" s="126"/>
      <c r="O29" s="126"/>
      <c r="P29" s="126"/>
      <c r="W29" s="125" t="e">
        <f>ROUND(AZ94, 2)</f>
        <v>#REF!</v>
      </c>
      <c r="X29" s="126"/>
      <c r="Y29" s="126"/>
      <c r="Z29" s="126"/>
      <c r="AA29" s="126"/>
      <c r="AB29" s="126"/>
      <c r="AC29" s="126"/>
      <c r="AD29" s="126"/>
      <c r="AE29" s="126"/>
      <c r="AK29" s="125" t="e">
        <f>ROUND(AV94, 2)</f>
        <v>#REF!</v>
      </c>
      <c r="AL29" s="126"/>
      <c r="AM29" s="126"/>
      <c r="AN29" s="126"/>
      <c r="AO29" s="126"/>
      <c r="AR29" s="28"/>
    </row>
    <row r="30" spans="2:71" s="2" customFormat="1" ht="14.45" customHeight="1">
      <c r="B30" s="28"/>
      <c r="F30" s="21" t="s">
        <v>38</v>
      </c>
      <c r="L30" s="127">
        <v>0.15</v>
      </c>
      <c r="M30" s="126"/>
      <c r="N30" s="126"/>
      <c r="O30" s="126"/>
      <c r="P30" s="126"/>
      <c r="W30" s="125">
        <f>ROUND(BA94, 2)</f>
        <v>0</v>
      </c>
      <c r="X30" s="126"/>
      <c r="Y30" s="126"/>
      <c r="Z30" s="126"/>
      <c r="AA30" s="126"/>
      <c r="AB30" s="126"/>
      <c r="AC30" s="126"/>
      <c r="AD30" s="126"/>
      <c r="AE30" s="126"/>
      <c r="AK30" s="125">
        <f>ROUND(AW94, 2)</f>
        <v>0</v>
      </c>
      <c r="AL30" s="126"/>
      <c r="AM30" s="126"/>
      <c r="AN30" s="126"/>
      <c r="AO30" s="126"/>
      <c r="AR30" s="28"/>
    </row>
    <row r="31" spans="2:71" s="2" customFormat="1" ht="14.45" hidden="1" customHeight="1">
      <c r="B31" s="28"/>
      <c r="F31" s="21" t="s">
        <v>39</v>
      </c>
      <c r="L31" s="127">
        <v>0.21</v>
      </c>
      <c r="M31" s="126"/>
      <c r="N31" s="126"/>
      <c r="O31" s="126"/>
      <c r="P31" s="126"/>
      <c r="W31" s="125">
        <f>ROUND(BB94, 2)</f>
        <v>0</v>
      </c>
      <c r="X31" s="126"/>
      <c r="Y31" s="126"/>
      <c r="Z31" s="126"/>
      <c r="AA31" s="126"/>
      <c r="AB31" s="126"/>
      <c r="AC31" s="126"/>
      <c r="AD31" s="126"/>
      <c r="AE31" s="126"/>
      <c r="AK31" s="125">
        <v>0</v>
      </c>
      <c r="AL31" s="126"/>
      <c r="AM31" s="126"/>
      <c r="AN31" s="126"/>
      <c r="AO31" s="126"/>
      <c r="AR31" s="28"/>
    </row>
    <row r="32" spans="2:71" s="2" customFormat="1" ht="14.45" hidden="1" customHeight="1">
      <c r="B32" s="28"/>
      <c r="F32" s="21" t="s">
        <v>40</v>
      </c>
      <c r="L32" s="127">
        <v>0.15</v>
      </c>
      <c r="M32" s="126"/>
      <c r="N32" s="126"/>
      <c r="O32" s="126"/>
      <c r="P32" s="126"/>
      <c r="W32" s="125">
        <f>ROUND(BC94, 2)</f>
        <v>0</v>
      </c>
      <c r="X32" s="126"/>
      <c r="Y32" s="126"/>
      <c r="Z32" s="126"/>
      <c r="AA32" s="126"/>
      <c r="AB32" s="126"/>
      <c r="AC32" s="126"/>
      <c r="AD32" s="126"/>
      <c r="AE32" s="126"/>
      <c r="AK32" s="125">
        <v>0</v>
      </c>
      <c r="AL32" s="126"/>
      <c r="AM32" s="126"/>
      <c r="AN32" s="126"/>
      <c r="AO32" s="126"/>
      <c r="AR32" s="28"/>
    </row>
    <row r="33" spans="2:44" s="2" customFormat="1" ht="14.45" hidden="1" customHeight="1">
      <c r="B33" s="28"/>
      <c r="F33" s="21" t="s">
        <v>41</v>
      </c>
      <c r="L33" s="127">
        <v>0</v>
      </c>
      <c r="M33" s="126"/>
      <c r="N33" s="126"/>
      <c r="O33" s="126"/>
      <c r="P33" s="126"/>
      <c r="W33" s="125">
        <f>ROUND(BD94, 2)</f>
        <v>0</v>
      </c>
      <c r="X33" s="126"/>
      <c r="Y33" s="126"/>
      <c r="Z33" s="126"/>
      <c r="AA33" s="126"/>
      <c r="AB33" s="126"/>
      <c r="AC33" s="126"/>
      <c r="AD33" s="126"/>
      <c r="AE33" s="126"/>
      <c r="AK33" s="125">
        <v>0</v>
      </c>
      <c r="AL33" s="126"/>
      <c r="AM33" s="126"/>
      <c r="AN33" s="126"/>
      <c r="AO33" s="126"/>
      <c r="AR33" s="28"/>
    </row>
    <row r="34" spans="2:44" s="1" customFormat="1" ht="6.95" customHeight="1">
      <c r="B34" s="24"/>
      <c r="AR34" s="24"/>
    </row>
    <row r="35" spans="2:44" s="1" customFormat="1" ht="25.9" customHeight="1">
      <c r="B35" s="24"/>
      <c r="C35" s="29"/>
      <c r="D35" s="30" t="s">
        <v>42</v>
      </c>
      <c r="E35" s="31"/>
      <c r="F35" s="31"/>
      <c r="G35" s="31"/>
      <c r="H35" s="31"/>
      <c r="I35" s="31"/>
      <c r="J35" s="31"/>
      <c r="K35" s="31"/>
      <c r="L35" s="31"/>
      <c r="M35" s="31"/>
      <c r="N35" s="31"/>
      <c r="O35" s="31"/>
      <c r="P35" s="31"/>
      <c r="Q35" s="31"/>
      <c r="R35" s="31"/>
      <c r="S35" s="31"/>
      <c r="T35" s="32" t="s">
        <v>43</v>
      </c>
      <c r="U35" s="31"/>
      <c r="V35" s="31"/>
      <c r="W35" s="31"/>
      <c r="X35" s="147" t="s">
        <v>44</v>
      </c>
      <c r="Y35" s="148"/>
      <c r="Z35" s="148"/>
      <c r="AA35" s="148"/>
      <c r="AB35" s="148"/>
      <c r="AC35" s="31"/>
      <c r="AD35" s="31"/>
      <c r="AE35" s="31"/>
      <c r="AF35" s="31"/>
      <c r="AG35" s="31"/>
      <c r="AH35" s="31"/>
      <c r="AI35" s="31"/>
      <c r="AJ35" s="31"/>
      <c r="AK35" s="149" t="e">
        <f>SUM(AK26:AK33)</f>
        <v>#REF!</v>
      </c>
      <c r="AL35" s="148"/>
      <c r="AM35" s="148"/>
      <c r="AN35" s="148"/>
      <c r="AO35" s="150"/>
      <c r="AP35" s="29"/>
      <c r="AQ35" s="29"/>
      <c r="AR35" s="24"/>
    </row>
    <row r="36" spans="2:44" s="1" customFormat="1" ht="6.95" customHeight="1">
      <c r="B36" s="24"/>
      <c r="AR36" s="24"/>
    </row>
    <row r="37" spans="2:44" s="1" customFormat="1" ht="14.45" customHeight="1">
      <c r="B37" s="24"/>
      <c r="AR37" s="24"/>
    </row>
    <row r="38" spans="2:44" ht="14.45" customHeight="1">
      <c r="B38" s="15"/>
      <c r="AR38" s="15"/>
    </row>
    <row r="39" spans="2:44" ht="14.45" customHeight="1">
      <c r="B39" s="15"/>
      <c r="AR39" s="15"/>
    </row>
    <row r="40" spans="2:44" ht="14.45" customHeight="1">
      <c r="B40" s="15"/>
      <c r="AR40" s="15"/>
    </row>
    <row r="41" spans="2:44" ht="14.45" customHeight="1">
      <c r="B41" s="15"/>
      <c r="AR41" s="15"/>
    </row>
    <row r="42" spans="2:44" ht="14.45" customHeight="1">
      <c r="B42" s="15"/>
      <c r="AR42" s="15"/>
    </row>
    <row r="43" spans="2:44" ht="14.45" customHeight="1">
      <c r="B43" s="15"/>
      <c r="AR43" s="15"/>
    </row>
    <row r="44" spans="2:44" ht="14.45" customHeight="1">
      <c r="B44" s="15"/>
      <c r="AR44" s="15"/>
    </row>
    <row r="45" spans="2:44" ht="14.45" customHeight="1">
      <c r="B45" s="15"/>
      <c r="AR45" s="15"/>
    </row>
    <row r="46" spans="2:44" ht="14.45" customHeight="1">
      <c r="B46" s="15"/>
      <c r="AR46" s="15"/>
    </row>
    <row r="47" spans="2:44" ht="14.45" customHeight="1">
      <c r="B47" s="15"/>
      <c r="AR47" s="15"/>
    </row>
    <row r="48" spans="2:44" ht="14.45" customHeight="1">
      <c r="B48" s="15"/>
      <c r="AR48" s="15"/>
    </row>
    <row r="49" spans="2:44" s="1" customFormat="1" ht="14.45" customHeight="1">
      <c r="B49" s="24"/>
      <c r="D49" s="33" t="s">
        <v>45</v>
      </c>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3" t="s">
        <v>46</v>
      </c>
      <c r="AI49" s="34"/>
      <c r="AJ49" s="34"/>
      <c r="AK49" s="34"/>
      <c r="AL49" s="34"/>
      <c r="AM49" s="34"/>
      <c r="AN49" s="34"/>
      <c r="AO49" s="34"/>
      <c r="AR49" s="24"/>
    </row>
    <row r="50" spans="2:44">
      <c r="B50" s="15"/>
      <c r="AR50" s="15"/>
    </row>
    <row r="51" spans="2:44">
      <c r="B51" s="15"/>
      <c r="AR51" s="15"/>
    </row>
    <row r="52" spans="2:44">
      <c r="B52" s="15"/>
      <c r="AR52" s="15"/>
    </row>
    <row r="53" spans="2:44">
      <c r="B53" s="15"/>
      <c r="AR53" s="15"/>
    </row>
    <row r="54" spans="2:44">
      <c r="B54" s="15"/>
      <c r="AR54" s="15"/>
    </row>
    <row r="55" spans="2:44">
      <c r="B55" s="15"/>
      <c r="AR55" s="15"/>
    </row>
    <row r="56" spans="2:44">
      <c r="B56" s="15"/>
      <c r="AR56" s="15"/>
    </row>
    <row r="57" spans="2:44">
      <c r="B57" s="15"/>
      <c r="AR57" s="15"/>
    </row>
    <row r="58" spans="2:44">
      <c r="B58" s="15"/>
      <c r="AR58" s="15"/>
    </row>
    <row r="59" spans="2:44">
      <c r="B59" s="15"/>
      <c r="AR59" s="15"/>
    </row>
    <row r="60" spans="2:44" s="1" customFormat="1" ht="12.75">
      <c r="B60" s="24"/>
      <c r="D60" s="35" t="s">
        <v>47</v>
      </c>
      <c r="E60" s="26"/>
      <c r="F60" s="26"/>
      <c r="G60" s="26"/>
      <c r="H60" s="26"/>
      <c r="I60" s="26"/>
      <c r="J60" s="26"/>
      <c r="K60" s="26"/>
      <c r="L60" s="26"/>
      <c r="M60" s="26"/>
      <c r="N60" s="26"/>
      <c r="O60" s="26"/>
      <c r="P60" s="26"/>
      <c r="Q60" s="26"/>
      <c r="R60" s="26"/>
      <c r="S60" s="26"/>
      <c r="T60" s="26"/>
      <c r="U60" s="26"/>
      <c r="V60" s="35" t="s">
        <v>48</v>
      </c>
      <c r="W60" s="26"/>
      <c r="X60" s="26"/>
      <c r="Y60" s="26"/>
      <c r="Z60" s="26"/>
      <c r="AA60" s="26"/>
      <c r="AB60" s="26"/>
      <c r="AC60" s="26"/>
      <c r="AD60" s="26"/>
      <c r="AE60" s="26"/>
      <c r="AF60" s="26"/>
      <c r="AG60" s="26"/>
      <c r="AH60" s="35" t="s">
        <v>47</v>
      </c>
      <c r="AI60" s="26"/>
      <c r="AJ60" s="26"/>
      <c r="AK60" s="26"/>
      <c r="AL60" s="26"/>
      <c r="AM60" s="35" t="s">
        <v>48</v>
      </c>
      <c r="AN60" s="26"/>
      <c r="AO60" s="26"/>
      <c r="AR60" s="24"/>
    </row>
    <row r="61" spans="2:44">
      <c r="B61" s="15"/>
      <c r="AR61" s="15"/>
    </row>
    <row r="62" spans="2:44">
      <c r="B62" s="15"/>
      <c r="AR62" s="15"/>
    </row>
    <row r="63" spans="2:44">
      <c r="B63" s="15"/>
      <c r="AR63" s="15"/>
    </row>
    <row r="64" spans="2:44" s="1" customFormat="1" ht="12.75">
      <c r="B64" s="24"/>
      <c r="D64" s="33" t="s">
        <v>49</v>
      </c>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3" t="s">
        <v>50</v>
      </c>
      <c r="AI64" s="34"/>
      <c r="AJ64" s="34"/>
      <c r="AK64" s="34"/>
      <c r="AL64" s="34"/>
      <c r="AM64" s="34"/>
      <c r="AN64" s="34"/>
      <c r="AO64" s="34"/>
      <c r="AR64" s="24"/>
    </row>
    <row r="65" spans="2:44">
      <c r="B65" s="15"/>
      <c r="AR65" s="15"/>
    </row>
    <row r="66" spans="2:44">
      <c r="B66" s="15"/>
      <c r="AR66" s="15"/>
    </row>
    <row r="67" spans="2:44">
      <c r="B67" s="15"/>
      <c r="AR67" s="15"/>
    </row>
    <row r="68" spans="2:44">
      <c r="B68" s="15"/>
      <c r="AR68" s="15"/>
    </row>
    <row r="69" spans="2:44">
      <c r="B69" s="15"/>
      <c r="AR69" s="15"/>
    </row>
    <row r="70" spans="2:44">
      <c r="B70" s="15"/>
      <c r="AR70" s="15"/>
    </row>
    <row r="71" spans="2:44">
      <c r="B71" s="15"/>
      <c r="AR71" s="15"/>
    </row>
    <row r="72" spans="2:44">
      <c r="B72" s="15"/>
      <c r="AR72" s="15"/>
    </row>
    <row r="73" spans="2:44">
      <c r="B73" s="15"/>
      <c r="AR73" s="15"/>
    </row>
    <row r="74" spans="2:44">
      <c r="B74" s="15"/>
      <c r="AR74" s="15"/>
    </row>
    <row r="75" spans="2:44" s="1" customFormat="1" ht="12.75">
      <c r="B75" s="24"/>
      <c r="D75" s="35" t="s">
        <v>47</v>
      </c>
      <c r="E75" s="26"/>
      <c r="F75" s="26"/>
      <c r="G75" s="26"/>
      <c r="H75" s="26"/>
      <c r="I75" s="26"/>
      <c r="J75" s="26"/>
      <c r="K75" s="26"/>
      <c r="L75" s="26"/>
      <c r="M75" s="26"/>
      <c r="N75" s="26"/>
      <c r="O75" s="26"/>
      <c r="P75" s="26"/>
      <c r="Q75" s="26"/>
      <c r="R75" s="26"/>
      <c r="S75" s="26"/>
      <c r="T75" s="26"/>
      <c r="U75" s="26"/>
      <c r="V75" s="35" t="s">
        <v>48</v>
      </c>
      <c r="W75" s="26"/>
      <c r="X75" s="26"/>
      <c r="Y75" s="26"/>
      <c r="Z75" s="26"/>
      <c r="AA75" s="26"/>
      <c r="AB75" s="26"/>
      <c r="AC75" s="26"/>
      <c r="AD75" s="26"/>
      <c r="AE75" s="26"/>
      <c r="AF75" s="26"/>
      <c r="AG75" s="26"/>
      <c r="AH75" s="35" t="s">
        <v>47</v>
      </c>
      <c r="AI75" s="26"/>
      <c r="AJ75" s="26"/>
      <c r="AK75" s="26"/>
      <c r="AL75" s="26"/>
      <c r="AM75" s="35" t="s">
        <v>48</v>
      </c>
      <c r="AN75" s="26"/>
      <c r="AO75" s="26"/>
      <c r="AR75" s="24"/>
    </row>
    <row r="76" spans="2:44" s="1" customFormat="1">
      <c r="B76" s="24"/>
      <c r="AR76" s="24"/>
    </row>
    <row r="77" spans="2:44" s="1" customFormat="1" ht="6.95" customHeight="1">
      <c r="B77" s="36"/>
      <c r="C77" s="37"/>
      <c r="D77" s="37"/>
      <c r="E77" s="37"/>
      <c r="F77" s="37"/>
      <c r="G77" s="37"/>
      <c r="H77" s="37"/>
      <c r="I77" s="37"/>
      <c r="J77" s="37"/>
      <c r="K77" s="37"/>
      <c r="L77" s="37"/>
      <c r="M77" s="37"/>
      <c r="N77" s="37"/>
      <c r="O77" s="37"/>
      <c r="P77" s="37"/>
      <c r="Q77" s="37"/>
      <c r="R77" s="37"/>
      <c r="S77" s="37"/>
      <c r="T77" s="37"/>
      <c r="U77" s="37"/>
      <c r="V77" s="37"/>
      <c r="W77" s="37"/>
      <c r="X77" s="37"/>
      <c r="Y77" s="37"/>
      <c r="Z77" s="37"/>
      <c r="AA77" s="37"/>
      <c r="AB77" s="37"/>
      <c r="AC77" s="37"/>
      <c r="AD77" s="37"/>
      <c r="AE77" s="37"/>
      <c r="AF77" s="37"/>
      <c r="AG77" s="37"/>
      <c r="AH77" s="37"/>
      <c r="AI77" s="37"/>
      <c r="AJ77" s="37"/>
      <c r="AK77" s="37"/>
      <c r="AL77" s="37"/>
      <c r="AM77" s="37"/>
      <c r="AN77" s="37"/>
      <c r="AO77" s="37"/>
      <c r="AP77" s="37"/>
      <c r="AQ77" s="37"/>
      <c r="AR77" s="24"/>
    </row>
    <row r="81" spans="1:91" s="1" customFormat="1" ht="6.95" customHeight="1">
      <c r="B81" s="38"/>
      <c r="C81" s="39"/>
      <c r="D81" s="39"/>
      <c r="E81" s="39"/>
      <c r="F81" s="39"/>
      <c r="G81" s="39"/>
      <c r="H81" s="39"/>
      <c r="I81" s="39"/>
      <c r="J81" s="39"/>
      <c r="K81" s="39"/>
      <c r="L81" s="39"/>
      <c r="M81" s="39"/>
      <c r="N81" s="39"/>
      <c r="O81" s="39"/>
      <c r="P81" s="39"/>
      <c r="Q81" s="39"/>
      <c r="R81" s="39"/>
      <c r="S81" s="39"/>
      <c r="T81" s="39"/>
      <c r="U81" s="39"/>
      <c r="V81" s="39"/>
      <c r="W81" s="39"/>
      <c r="X81" s="39"/>
      <c r="Y81" s="39"/>
      <c r="Z81" s="39"/>
      <c r="AA81" s="39"/>
      <c r="AB81" s="39"/>
      <c r="AC81" s="39"/>
      <c r="AD81" s="39"/>
      <c r="AE81" s="39"/>
      <c r="AF81" s="39"/>
      <c r="AG81" s="39"/>
      <c r="AH81" s="39"/>
      <c r="AI81" s="39"/>
      <c r="AJ81" s="39"/>
      <c r="AK81" s="39"/>
      <c r="AL81" s="39"/>
      <c r="AM81" s="39"/>
      <c r="AN81" s="39"/>
      <c r="AO81" s="39"/>
      <c r="AP81" s="39"/>
      <c r="AQ81" s="39"/>
      <c r="AR81" s="24"/>
    </row>
    <row r="82" spans="1:91" s="1" customFormat="1" ht="24.95" customHeight="1">
      <c r="B82" s="24"/>
      <c r="C82" s="16" t="s">
        <v>51</v>
      </c>
      <c r="AR82" s="24"/>
    </row>
    <row r="83" spans="1:91" s="1" customFormat="1" ht="6.95" customHeight="1">
      <c r="B83" s="24"/>
      <c r="AR83" s="24"/>
    </row>
    <row r="84" spans="1:91" s="3" customFormat="1" ht="12" customHeight="1">
      <c r="B84" s="40"/>
      <c r="C84" s="21" t="s">
        <v>12</v>
      </c>
      <c r="L84" s="3" t="str">
        <f>K5</f>
        <v>2024VRN</v>
      </c>
      <c r="AR84" s="40"/>
    </row>
    <row r="85" spans="1:91" s="4" customFormat="1" ht="36.950000000000003" customHeight="1">
      <c r="B85" s="41"/>
      <c r="C85" s="42" t="s">
        <v>14</v>
      </c>
      <c r="L85" s="138" t="str">
        <f>K6</f>
        <v>Údržba, opravy a odstraňování závad u SSZT OŘ PHA 2024 - 2025 - SSZT Pz</v>
      </c>
      <c r="M85" s="139"/>
      <c r="N85" s="139"/>
      <c r="O85" s="139"/>
      <c r="P85" s="139"/>
      <c r="Q85" s="139"/>
      <c r="R85" s="139"/>
      <c r="S85" s="139"/>
      <c r="T85" s="139"/>
      <c r="U85" s="139"/>
      <c r="V85" s="139"/>
      <c r="W85" s="139"/>
      <c r="X85" s="139"/>
      <c r="Y85" s="139"/>
      <c r="Z85" s="139"/>
      <c r="AA85" s="139"/>
      <c r="AB85" s="139"/>
      <c r="AC85" s="139"/>
      <c r="AD85" s="139"/>
      <c r="AE85" s="139"/>
      <c r="AF85" s="139"/>
      <c r="AG85" s="139"/>
      <c r="AH85" s="139"/>
      <c r="AI85" s="139"/>
      <c r="AJ85" s="139"/>
      <c r="AR85" s="41"/>
    </row>
    <row r="86" spans="1:91" s="1" customFormat="1" ht="6.95" customHeight="1">
      <c r="B86" s="24"/>
      <c r="AR86" s="24"/>
    </row>
    <row r="87" spans="1:91" s="1" customFormat="1" ht="12" customHeight="1">
      <c r="B87" s="24"/>
      <c r="C87" s="21" t="s">
        <v>18</v>
      </c>
      <c r="L87" s="43" t="str">
        <f>IF(K8="","",K8)</f>
        <v>SSZT Pz</v>
      </c>
      <c r="AI87" s="21" t="s">
        <v>20</v>
      </c>
      <c r="AM87" s="140" t="str">
        <f>IF(AN8= "","",AN8)</f>
        <v>30. 8. 2023</v>
      </c>
      <c r="AN87" s="140"/>
      <c r="AR87" s="24"/>
    </row>
    <row r="88" spans="1:91" s="1" customFormat="1" ht="6.95" customHeight="1">
      <c r="B88" s="24"/>
      <c r="AR88" s="24"/>
    </row>
    <row r="89" spans="1:91" s="1" customFormat="1" ht="15.2" customHeight="1">
      <c r="B89" s="24"/>
      <c r="C89" s="21" t="s">
        <v>22</v>
      </c>
      <c r="L89" s="3" t="str">
        <f>IF(E11= "","",E11)</f>
        <v xml:space="preserve"> </v>
      </c>
      <c r="AI89" s="21" t="s">
        <v>27</v>
      </c>
      <c r="AM89" s="141" t="str">
        <f>IF(E17="","",E17)</f>
        <v xml:space="preserve"> </v>
      </c>
      <c r="AN89" s="142"/>
      <c r="AO89" s="142"/>
      <c r="AP89" s="142"/>
      <c r="AR89" s="24"/>
      <c r="AS89" s="143" t="s">
        <v>52</v>
      </c>
      <c r="AT89" s="144"/>
      <c r="AU89" s="45"/>
      <c r="AV89" s="45"/>
      <c r="AW89" s="45"/>
      <c r="AX89" s="45"/>
      <c r="AY89" s="45"/>
      <c r="AZ89" s="45"/>
      <c r="BA89" s="45"/>
      <c r="BB89" s="45"/>
      <c r="BC89" s="45"/>
      <c r="BD89" s="46"/>
    </row>
    <row r="90" spans="1:91" s="1" customFormat="1" ht="15.2" customHeight="1">
      <c r="B90" s="24"/>
      <c r="C90" s="21" t="s">
        <v>26</v>
      </c>
      <c r="L90" s="3" t="str">
        <f>IF(E14="","",E14)</f>
        <v xml:space="preserve"> </v>
      </c>
      <c r="AI90" s="21" t="s">
        <v>29</v>
      </c>
      <c r="AM90" s="141" t="str">
        <f>IF(E20="","",E20)</f>
        <v>Zdeněk Hron</v>
      </c>
      <c r="AN90" s="142"/>
      <c r="AO90" s="142"/>
      <c r="AP90" s="142"/>
      <c r="AR90" s="24"/>
      <c r="AS90" s="145"/>
      <c r="AT90" s="146"/>
      <c r="BD90" s="48"/>
    </row>
    <row r="91" spans="1:91" s="1" customFormat="1" ht="10.9" customHeight="1">
      <c r="B91" s="24"/>
      <c r="AR91" s="24"/>
      <c r="AS91" s="145"/>
      <c r="AT91" s="146"/>
      <c r="BD91" s="48"/>
    </row>
    <row r="92" spans="1:91" s="1" customFormat="1" ht="29.25" customHeight="1">
      <c r="B92" s="24"/>
      <c r="C92" s="133" t="s">
        <v>53</v>
      </c>
      <c r="D92" s="134"/>
      <c r="E92" s="134"/>
      <c r="F92" s="134"/>
      <c r="G92" s="134"/>
      <c r="H92" s="49"/>
      <c r="I92" s="135" t="s">
        <v>54</v>
      </c>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6" t="s">
        <v>55</v>
      </c>
      <c r="AH92" s="134"/>
      <c r="AI92" s="134"/>
      <c r="AJ92" s="134"/>
      <c r="AK92" s="134"/>
      <c r="AL92" s="134"/>
      <c r="AM92" s="134"/>
      <c r="AN92" s="135" t="s">
        <v>56</v>
      </c>
      <c r="AO92" s="134"/>
      <c r="AP92" s="137"/>
      <c r="AQ92" s="50" t="s">
        <v>57</v>
      </c>
      <c r="AR92" s="24"/>
      <c r="AS92" s="51" t="s">
        <v>58</v>
      </c>
      <c r="AT92" s="52" t="s">
        <v>59</v>
      </c>
      <c r="AU92" s="52" t="s">
        <v>60</v>
      </c>
      <c r="AV92" s="52" t="s">
        <v>61</v>
      </c>
      <c r="AW92" s="52" t="s">
        <v>62</v>
      </c>
      <c r="AX92" s="52" t="s">
        <v>63</v>
      </c>
      <c r="AY92" s="52" t="s">
        <v>64</v>
      </c>
      <c r="AZ92" s="52" t="s">
        <v>65</v>
      </c>
      <c r="BA92" s="52" t="s">
        <v>66</v>
      </c>
      <c r="BB92" s="52" t="s">
        <v>67</v>
      </c>
      <c r="BC92" s="52" t="s">
        <v>68</v>
      </c>
      <c r="BD92" s="53" t="s">
        <v>69</v>
      </c>
    </row>
    <row r="93" spans="1:91" s="1" customFormat="1" ht="10.9" customHeight="1">
      <c r="B93" s="24"/>
      <c r="AR93" s="24"/>
      <c r="AS93" s="54"/>
      <c r="AT93" s="45"/>
      <c r="AU93" s="45"/>
      <c r="AV93" s="45"/>
      <c r="AW93" s="45"/>
      <c r="AX93" s="45"/>
      <c r="AY93" s="45"/>
      <c r="AZ93" s="45"/>
      <c r="BA93" s="45"/>
      <c r="BB93" s="45"/>
      <c r="BC93" s="45"/>
      <c r="BD93" s="46"/>
    </row>
    <row r="94" spans="1:91" s="5" customFormat="1" ht="32.450000000000003" customHeight="1">
      <c r="B94" s="55"/>
      <c r="C94" s="56" t="s">
        <v>70</v>
      </c>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131" t="e">
        <f>ROUND(AG95,2)</f>
        <v>#REF!</v>
      </c>
      <c r="AH94" s="131"/>
      <c r="AI94" s="131"/>
      <c r="AJ94" s="131"/>
      <c r="AK94" s="131"/>
      <c r="AL94" s="131"/>
      <c r="AM94" s="131"/>
      <c r="AN94" s="132" t="e">
        <f>SUM(AG94,AT94)</f>
        <v>#REF!</v>
      </c>
      <c r="AO94" s="132"/>
      <c r="AP94" s="132"/>
      <c r="AQ94" s="58" t="s">
        <v>1</v>
      </c>
      <c r="AR94" s="55"/>
      <c r="AS94" s="59">
        <f>ROUND(AS95,2)</f>
        <v>0</v>
      </c>
      <c r="AT94" s="60" t="e">
        <f>ROUND(SUM(AV94:AW94),2)</f>
        <v>#REF!</v>
      </c>
      <c r="AU94" s="61">
        <f>ROUND(AU95,5)</f>
        <v>0</v>
      </c>
      <c r="AV94" s="60" t="e">
        <f>ROUND(AZ94*L29,2)</f>
        <v>#REF!</v>
      </c>
      <c r="AW94" s="60">
        <f>ROUND(BA94*L30,2)</f>
        <v>0</v>
      </c>
      <c r="AX94" s="60">
        <f>ROUND(BB94*L29,2)</f>
        <v>0</v>
      </c>
      <c r="AY94" s="60">
        <f>ROUND(BC94*L30,2)</f>
        <v>0</v>
      </c>
      <c r="AZ94" s="60" t="e">
        <f>ROUND(AZ95,2)</f>
        <v>#REF!</v>
      </c>
      <c r="BA94" s="60">
        <f>ROUND(BA95,2)</f>
        <v>0</v>
      </c>
      <c r="BB94" s="60">
        <f>ROUND(BB95,2)</f>
        <v>0</v>
      </c>
      <c r="BC94" s="60">
        <f>ROUND(BC95,2)</f>
        <v>0</v>
      </c>
      <c r="BD94" s="62">
        <f>ROUND(BD95,2)</f>
        <v>0</v>
      </c>
      <c r="BS94" s="63" t="s">
        <v>71</v>
      </c>
      <c r="BT94" s="63" t="s">
        <v>72</v>
      </c>
      <c r="BU94" s="64" t="s">
        <v>73</v>
      </c>
      <c r="BV94" s="63" t="s">
        <v>74</v>
      </c>
      <c r="BW94" s="63" t="s">
        <v>5</v>
      </c>
      <c r="BX94" s="63" t="s">
        <v>75</v>
      </c>
      <c r="CL94" s="63" t="s">
        <v>1</v>
      </c>
    </row>
    <row r="95" spans="1:91" s="6" customFormat="1" ht="16.5" customHeight="1">
      <c r="A95" s="65" t="s">
        <v>76</v>
      </c>
      <c r="B95" s="66"/>
      <c r="C95" s="67"/>
      <c r="D95" s="130" t="s">
        <v>77</v>
      </c>
      <c r="E95" s="130"/>
      <c r="F95" s="130"/>
      <c r="G95" s="130"/>
      <c r="H95" s="130"/>
      <c r="I95" s="68"/>
      <c r="J95" s="130" t="s">
        <v>78</v>
      </c>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28" t="e">
        <f>'1 - limitní výše VRN'!#REF!</f>
        <v>#REF!</v>
      </c>
      <c r="AH95" s="129"/>
      <c r="AI95" s="129"/>
      <c r="AJ95" s="129"/>
      <c r="AK95" s="129"/>
      <c r="AL95" s="129"/>
      <c r="AM95" s="129"/>
      <c r="AN95" s="128" t="e">
        <f>SUM(AG95,AT95)</f>
        <v>#REF!</v>
      </c>
      <c r="AO95" s="129"/>
      <c r="AP95" s="129"/>
      <c r="AQ95" s="69" t="s">
        <v>79</v>
      </c>
      <c r="AR95" s="66"/>
      <c r="AS95" s="70">
        <v>0</v>
      </c>
      <c r="AT95" s="71" t="e">
        <f>ROUND(SUM(AV95:AW95),2)</f>
        <v>#REF!</v>
      </c>
      <c r="AU95" s="72">
        <f>'1 - limitní výše VRN'!M117</f>
        <v>0</v>
      </c>
      <c r="AV95" s="71" t="e">
        <f>'1 - limitní výše VRN'!#REF!</f>
        <v>#REF!</v>
      </c>
      <c r="AW95" s="71" t="e">
        <f>'1 - limitní výše VRN'!#REF!</f>
        <v>#REF!</v>
      </c>
      <c r="AX95" s="71" t="e">
        <f>'1 - limitní výše VRN'!#REF!</f>
        <v>#REF!</v>
      </c>
      <c r="AY95" s="71" t="e">
        <f>'1 - limitní výše VRN'!#REF!</f>
        <v>#REF!</v>
      </c>
      <c r="AZ95" s="71" t="e">
        <f>'1 - limitní výše VRN'!F33</f>
        <v>#REF!</v>
      </c>
      <c r="BA95" s="71">
        <f>'1 - limitní výše VRN'!F34</f>
        <v>0</v>
      </c>
      <c r="BB95" s="71">
        <f>'1 - limitní výše VRN'!F35</f>
        <v>0</v>
      </c>
      <c r="BC95" s="71">
        <f>'1 - limitní výše VRN'!F36</f>
        <v>0</v>
      </c>
      <c r="BD95" s="73">
        <f>'1 - limitní výše VRN'!F37</f>
        <v>0</v>
      </c>
      <c r="BT95" s="74" t="s">
        <v>77</v>
      </c>
      <c r="BV95" s="74" t="s">
        <v>74</v>
      </c>
      <c r="BW95" s="74" t="s">
        <v>80</v>
      </c>
      <c r="BX95" s="74" t="s">
        <v>5</v>
      </c>
      <c r="CL95" s="74" t="s">
        <v>1</v>
      </c>
      <c r="CM95" s="74" t="s">
        <v>81</v>
      </c>
    </row>
    <row r="96" spans="1:91" s="1" customFormat="1" ht="30" customHeight="1">
      <c r="B96" s="24"/>
      <c r="AR96" s="24"/>
    </row>
    <row r="97" spans="2:44" s="1" customFormat="1" ht="6.95" customHeight="1">
      <c r="B97" s="36"/>
      <c r="C97" s="37"/>
      <c r="D97" s="37"/>
      <c r="E97" s="37"/>
      <c r="F97" s="37"/>
      <c r="G97" s="37"/>
      <c r="H97" s="37"/>
      <c r="I97" s="37"/>
      <c r="J97" s="37"/>
      <c r="K97" s="37"/>
      <c r="L97" s="37"/>
      <c r="M97" s="37"/>
      <c r="N97" s="37"/>
      <c r="O97" s="37"/>
      <c r="P97" s="37"/>
      <c r="Q97" s="37"/>
      <c r="R97" s="37"/>
      <c r="S97" s="37"/>
      <c r="T97" s="37"/>
      <c r="U97" s="37"/>
      <c r="V97" s="37"/>
      <c r="W97" s="37"/>
      <c r="X97" s="37"/>
      <c r="Y97" s="37"/>
      <c r="Z97" s="37"/>
      <c r="AA97" s="37"/>
      <c r="AB97" s="37"/>
      <c r="AC97" s="37"/>
      <c r="AD97" s="37"/>
      <c r="AE97" s="37"/>
      <c r="AF97" s="37"/>
      <c r="AG97" s="37"/>
      <c r="AH97" s="37"/>
      <c r="AI97" s="37"/>
      <c r="AJ97" s="37"/>
      <c r="AK97" s="37"/>
      <c r="AL97" s="37"/>
      <c r="AM97" s="37"/>
      <c r="AN97" s="37"/>
      <c r="AO97" s="37"/>
      <c r="AP97" s="37"/>
      <c r="AQ97" s="37"/>
      <c r="AR97" s="24"/>
    </row>
  </sheetData>
  <sheetProtection algorithmName="SHA-512" hashValue="Wo+Z67JYeUKPIwABwmlwTvOMfmE7ls+4PIj04sy49wSHN7RAZjKbVg/NkxxqWkrM8wj0JtVWeAaFAuysl2oZZg==" saltValue="y+dUuy4l67j9dX410hkp4zACFqWzYK5vSkunmXbFrZVKMIksNRHMgScSUC82tIZJraRKYAEKYjxdA2nvaK3LIA==" spinCount="100000" sheet="1" objects="1" scenarios="1" formatColumns="0" formatRows="0"/>
  <mergeCells count="40">
    <mergeCell ref="AR2:BE2"/>
    <mergeCell ref="C92:G92"/>
    <mergeCell ref="I92:AF92"/>
    <mergeCell ref="AG92:AM92"/>
    <mergeCell ref="AN92:AP92"/>
    <mergeCell ref="L85:AJ85"/>
    <mergeCell ref="AM87:AN87"/>
    <mergeCell ref="AM89:AP89"/>
    <mergeCell ref="AS89:AT91"/>
    <mergeCell ref="AM90:AP90"/>
    <mergeCell ref="W33:AE33"/>
    <mergeCell ref="AK33:AO33"/>
    <mergeCell ref="L33:P33"/>
    <mergeCell ref="X35:AB35"/>
    <mergeCell ref="AK35:AO35"/>
    <mergeCell ref="W31:AE31"/>
    <mergeCell ref="AN95:AP95"/>
    <mergeCell ref="AG95:AM95"/>
    <mergeCell ref="D95:H95"/>
    <mergeCell ref="J95:AF95"/>
    <mergeCell ref="AG94:AM94"/>
    <mergeCell ref="AN94:AP94"/>
    <mergeCell ref="AK31:AO31"/>
    <mergeCell ref="L31:P31"/>
    <mergeCell ref="W32:AE32"/>
    <mergeCell ref="AK32:AO32"/>
    <mergeCell ref="L32:P32"/>
    <mergeCell ref="W29:AE29"/>
    <mergeCell ref="AK29:AO29"/>
    <mergeCell ref="L29:P29"/>
    <mergeCell ref="W30:AE30"/>
    <mergeCell ref="AK30:AO30"/>
    <mergeCell ref="L30:P30"/>
    <mergeCell ref="K5:AJ5"/>
    <mergeCell ref="K6:AJ6"/>
    <mergeCell ref="E23:AN23"/>
    <mergeCell ref="AK26:AO26"/>
    <mergeCell ref="L28:P28"/>
    <mergeCell ref="W28:AE28"/>
    <mergeCell ref="AK28:AO28"/>
  </mergeCells>
  <hyperlinks>
    <hyperlink ref="A95" location="'1 - limitní výše VRN'!C2" display="/" xr:uid="{00000000-0004-0000-00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J137"/>
  <sheetViews>
    <sheetView showGridLines="0" tabSelected="1" workbookViewId="0">
      <selection activeCell="H116" sqref="H116"/>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12.5" customWidth="1"/>
    <col min="8" max="8" width="14" customWidth="1"/>
    <col min="9" max="9" width="9.33203125" customWidth="1"/>
    <col min="10" max="10" width="10.83203125" hidden="1" customWidth="1"/>
    <col min="11" max="11" width="9.33203125" hidden="1"/>
    <col min="12" max="17" width="14.1640625" hidden="1" customWidth="1"/>
    <col min="18" max="18" width="16.33203125" hidden="1" customWidth="1"/>
    <col min="19" max="19" width="12.33203125" customWidth="1"/>
    <col min="20" max="20" width="16.33203125" customWidth="1"/>
    <col min="21" max="21" width="12.33203125" customWidth="1"/>
    <col min="22" max="22" width="15" customWidth="1"/>
    <col min="23" max="23" width="11" customWidth="1"/>
    <col min="24" max="24" width="15" customWidth="1"/>
    <col min="25" max="25" width="16.33203125" customWidth="1"/>
    <col min="26" max="26" width="11" customWidth="1"/>
    <col min="27" max="27" width="15" customWidth="1"/>
    <col min="28" max="28" width="16.33203125" customWidth="1"/>
    <col min="41" max="62" width="9.33203125" hidden="1"/>
  </cols>
  <sheetData>
    <row r="2" spans="2:43" ht="36.950000000000003" customHeight="1">
      <c r="I2" s="119"/>
      <c r="J2" s="119"/>
      <c r="K2" s="119"/>
      <c r="L2" s="119"/>
      <c r="M2" s="119"/>
      <c r="N2" s="119"/>
      <c r="O2" s="119"/>
      <c r="P2" s="119"/>
      <c r="Q2" s="119"/>
      <c r="R2" s="119"/>
      <c r="S2" s="119"/>
      <c r="AQ2" s="12" t="s">
        <v>80</v>
      </c>
    </row>
    <row r="3" spans="2:43" ht="6.95" hidden="1" customHeight="1">
      <c r="B3" s="13"/>
      <c r="C3" s="14"/>
      <c r="D3" s="14"/>
      <c r="E3" s="14"/>
      <c r="F3" s="14"/>
      <c r="G3" s="14"/>
      <c r="H3" s="14"/>
      <c r="I3" s="15"/>
      <c r="AQ3" s="12" t="s">
        <v>81</v>
      </c>
    </row>
    <row r="4" spans="2:43" ht="24.95" hidden="1" customHeight="1">
      <c r="B4" s="15"/>
      <c r="D4" s="16" t="s">
        <v>82</v>
      </c>
      <c r="I4" s="15"/>
      <c r="J4" s="75" t="s">
        <v>10</v>
      </c>
      <c r="AQ4" s="12" t="s">
        <v>4</v>
      </c>
    </row>
    <row r="5" spans="2:43" ht="6.95" hidden="1" customHeight="1">
      <c r="B5" s="15"/>
      <c r="I5" s="15"/>
    </row>
    <row r="6" spans="2:43" ht="12" hidden="1" customHeight="1">
      <c r="B6" s="15"/>
      <c r="D6" s="21" t="s">
        <v>14</v>
      </c>
      <c r="I6" s="15"/>
    </row>
    <row r="7" spans="2:43" ht="26.25" hidden="1" customHeight="1">
      <c r="B7" s="15"/>
      <c r="E7" s="151" t="str">
        <f>'Rekapitulace stavby'!K6</f>
        <v>Údržba, opravy a odstraňování závad u SSZT OŘ PHA 2024 - 2025 - SSZT Pz</v>
      </c>
      <c r="F7" s="152"/>
      <c r="G7" s="152"/>
      <c r="H7" s="152"/>
      <c r="I7" s="15"/>
    </row>
    <row r="8" spans="2:43" s="1" customFormat="1" ht="12" hidden="1" customHeight="1">
      <c r="B8" s="24"/>
      <c r="D8" s="21" t="s">
        <v>83</v>
      </c>
      <c r="I8" s="24"/>
    </row>
    <row r="9" spans="2:43" s="1" customFormat="1" ht="16.5" hidden="1" customHeight="1">
      <c r="B9" s="24"/>
      <c r="E9" s="138" t="s">
        <v>84</v>
      </c>
      <c r="F9" s="153"/>
      <c r="G9" s="153"/>
      <c r="H9" s="153"/>
      <c r="I9" s="24"/>
    </row>
    <row r="10" spans="2:43" s="1" customFormat="1" hidden="1">
      <c r="B10" s="24"/>
      <c r="I10" s="24"/>
    </row>
    <row r="11" spans="2:43" s="1" customFormat="1" ht="12" hidden="1" customHeight="1">
      <c r="B11" s="24"/>
      <c r="D11" s="21" t="s">
        <v>16</v>
      </c>
      <c r="F11" s="19" t="s">
        <v>1</v>
      </c>
      <c r="I11" s="24"/>
    </row>
    <row r="12" spans="2:43" s="1" customFormat="1" ht="12" hidden="1" customHeight="1">
      <c r="B12" s="24"/>
      <c r="D12" s="21" t="s">
        <v>18</v>
      </c>
      <c r="F12" s="19" t="s">
        <v>19</v>
      </c>
      <c r="I12" s="24"/>
    </row>
    <row r="13" spans="2:43" s="1" customFormat="1" ht="10.9" hidden="1" customHeight="1">
      <c r="B13" s="24"/>
      <c r="I13" s="24"/>
    </row>
    <row r="14" spans="2:43" s="1" customFormat="1" ht="12" hidden="1" customHeight="1">
      <c r="B14" s="24"/>
      <c r="D14" s="21" t="s">
        <v>22</v>
      </c>
      <c r="I14" s="24"/>
    </row>
    <row r="15" spans="2:43" s="1" customFormat="1" ht="18" hidden="1" customHeight="1">
      <c r="B15" s="24"/>
      <c r="E15" s="19" t="s">
        <v>24</v>
      </c>
      <c r="I15" s="24"/>
    </row>
    <row r="16" spans="2:43" s="1" customFormat="1" ht="6.95" hidden="1" customHeight="1">
      <c r="B16" s="24"/>
      <c r="I16" s="24"/>
    </row>
    <row r="17" spans="2:9" s="1" customFormat="1" ht="12" hidden="1" customHeight="1">
      <c r="B17" s="24"/>
      <c r="D17" s="21" t="s">
        <v>26</v>
      </c>
      <c r="I17" s="24"/>
    </row>
    <row r="18" spans="2:9" s="1" customFormat="1" ht="18" hidden="1" customHeight="1">
      <c r="B18" s="24"/>
      <c r="E18" s="19" t="s">
        <v>24</v>
      </c>
      <c r="I18" s="24"/>
    </row>
    <row r="19" spans="2:9" s="1" customFormat="1" ht="6.95" hidden="1" customHeight="1">
      <c r="B19" s="24"/>
      <c r="I19" s="24"/>
    </row>
    <row r="20" spans="2:9" s="1" customFormat="1" ht="12" hidden="1" customHeight="1">
      <c r="B20" s="24"/>
      <c r="D20" s="21" t="s">
        <v>27</v>
      </c>
      <c r="I20" s="24"/>
    </row>
    <row r="21" spans="2:9" s="1" customFormat="1" ht="18" hidden="1" customHeight="1">
      <c r="B21" s="24"/>
      <c r="E21" s="19" t="s">
        <v>24</v>
      </c>
      <c r="I21" s="24"/>
    </row>
    <row r="22" spans="2:9" s="1" customFormat="1" ht="6.95" hidden="1" customHeight="1">
      <c r="B22" s="24"/>
      <c r="I22" s="24"/>
    </row>
    <row r="23" spans="2:9" s="1" customFormat="1" ht="12" hidden="1" customHeight="1">
      <c r="B23" s="24"/>
      <c r="D23" s="21" t="s">
        <v>29</v>
      </c>
      <c r="I23" s="24"/>
    </row>
    <row r="24" spans="2:9" s="1" customFormat="1" ht="18" hidden="1" customHeight="1">
      <c r="B24" s="24"/>
      <c r="E24" s="19" t="s">
        <v>30</v>
      </c>
      <c r="I24" s="24"/>
    </row>
    <row r="25" spans="2:9" s="1" customFormat="1" ht="6.95" hidden="1" customHeight="1">
      <c r="B25" s="24"/>
      <c r="I25" s="24"/>
    </row>
    <row r="26" spans="2:9" s="1" customFormat="1" ht="12" hidden="1" customHeight="1">
      <c r="B26" s="24"/>
      <c r="D26" s="21" t="s">
        <v>31</v>
      </c>
      <c r="I26" s="24"/>
    </row>
    <row r="27" spans="2:9" s="7" customFormat="1" ht="16.5" hidden="1" customHeight="1">
      <c r="B27" s="76"/>
      <c r="E27" s="121" t="s">
        <v>1</v>
      </c>
      <c r="F27" s="121"/>
      <c r="G27" s="121"/>
      <c r="H27" s="121"/>
      <c r="I27" s="76"/>
    </row>
    <row r="28" spans="2:9" s="1" customFormat="1" ht="6.95" hidden="1" customHeight="1">
      <c r="B28" s="24"/>
      <c r="I28" s="24"/>
    </row>
    <row r="29" spans="2:9" s="1" customFormat="1" ht="6.95" hidden="1" customHeight="1">
      <c r="B29" s="24"/>
      <c r="D29" s="45"/>
      <c r="E29" s="45"/>
      <c r="F29" s="45"/>
      <c r="G29" s="45"/>
      <c r="H29" s="45"/>
      <c r="I29" s="24"/>
    </row>
    <row r="30" spans="2:9" s="1" customFormat="1" ht="25.35" hidden="1" customHeight="1">
      <c r="B30" s="24"/>
      <c r="D30" s="77" t="s">
        <v>32</v>
      </c>
      <c r="I30" s="24"/>
    </row>
    <row r="31" spans="2:9" s="1" customFormat="1" ht="6.95" hidden="1" customHeight="1">
      <c r="B31" s="24"/>
      <c r="D31" s="45"/>
      <c r="E31" s="45"/>
      <c r="F31" s="45"/>
      <c r="G31" s="45"/>
      <c r="H31" s="45"/>
      <c r="I31" s="24"/>
    </row>
    <row r="32" spans="2:9" s="1" customFormat="1" ht="14.45" hidden="1" customHeight="1">
      <c r="B32" s="24"/>
      <c r="F32" s="27" t="s">
        <v>34</v>
      </c>
      <c r="I32" s="24"/>
    </row>
    <row r="33" spans="2:9" s="1" customFormat="1" ht="14.45" hidden="1" customHeight="1">
      <c r="B33" s="24"/>
      <c r="D33" s="47" t="s">
        <v>36</v>
      </c>
      <c r="E33" s="21" t="s">
        <v>37</v>
      </c>
      <c r="F33" s="78" t="e">
        <f>ROUND((SUM(BB117:BB136)),  2)</f>
        <v>#REF!</v>
      </c>
      <c r="I33" s="24"/>
    </row>
    <row r="34" spans="2:9" s="1" customFormat="1" ht="14.45" hidden="1" customHeight="1">
      <c r="B34" s="24"/>
      <c r="E34" s="21" t="s">
        <v>38</v>
      </c>
      <c r="F34" s="78">
        <f>ROUND((SUM(BC117:BC136)),  2)</f>
        <v>0</v>
      </c>
      <c r="I34" s="24"/>
    </row>
    <row r="35" spans="2:9" s="1" customFormat="1" ht="14.45" hidden="1" customHeight="1">
      <c r="B35" s="24"/>
      <c r="E35" s="21" t="s">
        <v>39</v>
      </c>
      <c r="F35" s="78">
        <f>ROUND((SUM(BD117:BD136)),  2)</f>
        <v>0</v>
      </c>
      <c r="I35" s="24"/>
    </row>
    <row r="36" spans="2:9" s="1" customFormat="1" ht="14.45" hidden="1" customHeight="1">
      <c r="B36" s="24"/>
      <c r="E36" s="21" t="s">
        <v>40</v>
      </c>
      <c r="F36" s="78">
        <f>ROUND((SUM(BE117:BE136)),  2)</f>
        <v>0</v>
      </c>
      <c r="I36" s="24"/>
    </row>
    <row r="37" spans="2:9" s="1" customFormat="1" ht="14.45" hidden="1" customHeight="1">
      <c r="B37" s="24"/>
      <c r="E37" s="21" t="s">
        <v>41</v>
      </c>
      <c r="F37" s="78">
        <f>ROUND((SUM(BF117:BF136)),  2)</f>
        <v>0</v>
      </c>
      <c r="I37" s="24"/>
    </row>
    <row r="38" spans="2:9" s="1" customFormat="1" ht="6.95" hidden="1" customHeight="1">
      <c r="B38" s="24"/>
      <c r="I38" s="24"/>
    </row>
    <row r="39" spans="2:9" s="1" customFormat="1" ht="25.35" hidden="1" customHeight="1">
      <c r="B39" s="24"/>
      <c r="C39" s="79"/>
      <c r="D39" s="80" t="s">
        <v>42</v>
      </c>
      <c r="E39" s="49"/>
      <c r="F39" s="49"/>
      <c r="G39" s="81" t="s">
        <v>43</v>
      </c>
      <c r="H39" s="82" t="s">
        <v>44</v>
      </c>
      <c r="I39" s="24"/>
    </row>
    <row r="40" spans="2:9" s="1" customFormat="1" ht="14.45" hidden="1" customHeight="1">
      <c r="B40" s="24"/>
      <c r="I40" s="24"/>
    </row>
    <row r="41" spans="2:9" ht="14.45" hidden="1" customHeight="1">
      <c r="B41" s="15"/>
      <c r="I41" s="15"/>
    </row>
    <row r="42" spans="2:9" ht="14.45" hidden="1" customHeight="1">
      <c r="B42" s="15"/>
      <c r="I42" s="15"/>
    </row>
    <row r="43" spans="2:9" ht="14.45" hidden="1" customHeight="1">
      <c r="B43" s="15"/>
      <c r="I43" s="15"/>
    </row>
    <row r="44" spans="2:9" ht="14.45" hidden="1" customHeight="1">
      <c r="B44" s="15"/>
      <c r="I44" s="15"/>
    </row>
    <row r="45" spans="2:9" ht="14.45" hidden="1" customHeight="1">
      <c r="B45" s="15"/>
      <c r="I45" s="15"/>
    </row>
    <row r="46" spans="2:9" ht="14.45" hidden="1" customHeight="1">
      <c r="B46" s="15"/>
      <c r="I46" s="15"/>
    </row>
    <row r="47" spans="2:9" ht="14.45" hidden="1" customHeight="1">
      <c r="B47" s="15"/>
      <c r="I47" s="15"/>
    </row>
    <row r="48" spans="2:9" ht="14.45" hidden="1" customHeight="1">
      <c r="B48" s="15"/>
      <c r="I48" s="15"/>
    </row>
    <row r="49" spans="2:9" ht="14.45" hidden="1" customHeight="1">
      <c r="B49" s="15"/>
      <c r="I49" s="15"/>
    </row>
    <row r="50" spans="2:9" s="1" customFormat="1" ht="14.45" hidden="1" customHeight="1">
      <c r="B50" s="24"/>
      <c r="D50" s="33" t="s">
        <v>45</v>
      </c>
      <c r="E50" s="34"/>
      <c r="F50" s="34"/>
      <c r="G50" s="33" t="s">
        <v>46</v>
      </c>
      <c r="H50" s="34"/>
      <c r="I50" s="24"/>
    </row>
    <row r="51" spans="2:9" hidden="1">
      <c r="B51" s="15"/>
      <c r="I51" s="15"/>
    </row>
    <row r="52" spans="2:9" hidden="1">
      <c r="B52" s="15"/>
      <c r="I52" s="15"/>
    </row>
    <row r="53" spans="2:9" hidden="1">
      <c r="B53" s="15"/>
      <c r="I53" s="15"/>
    </row>
    <row r="54" spans="2:9" hidden="1">
      <c r="B54" s="15"/>
      <c r="I54" s="15"/>
    </row>
    <row r="55" spans="2:9" hidden="1">
      <c r="B55" s="15"/>
      <c r="I55" s="15"/>
    </row>
    <row r="56" spans="2:9" hidden="1">
      <c r="B56" s="15"/>
      <c r="I56" s="15"/>
    </row>
    <row r="57" spans="2:9" hidden="1">
      <c r="B57" s="15"/>
      <c r="I57" s="15"/>
    </row>
    <row r="58" spans="2:9" hidden="1">
      <c r="B58" s="15"/>
      <c r="I58" s="15"/>
    </row>
    <row r="59" spans="2:9" hidden="1">
      <c r="B59" s="15"/>
      <c r="I59" s="15"/>
    </row>
    <row r="60" spans="2:9" hidden="1">
      <c r="B60" s="15"/>
      <c r="I60" s="15"/>
    </row>
    <row r="61" spans="2:9" s="1" customFormat="1" ht="12.75" hidden="1">
      <c r="B61" s="24"/>
      <c r="D61" s="35" t="s">
        <v>47</v>
      </c>
      <c r="E61" s="26"/>
      <c r="F61" s="83" t="s">
        <v>48</v>
      </c>
      <c r="G61" s="35" t="s">
        <v>47</v>
      </c>
      <c r="H61" s="26"/>
      <c r="I61" s="24"/>
    </row>
    <row r="62" spans="2:9" hidden="1">
      <c r="B62" s="15"/>
      <c r="I62" s="15"/>
    </row>
    <row r="63" spans="2:9" hidden="1">
      <c r="B63" s="15"/>
      <c r="I63" s="15"/>
    </row>
    <row r="64" spans="2:9" hidden="1">
      <c r="B64" s="15"/>
      <c r="I64" s="15"/>
    </row>
    <row r="65" spans="2:9" s="1" customFormat="1" ht="12.75" hidden="1">
      <c r="B65" s="24"/>
      <c r="D65" s="33" t="s">
        <v>49</v>
      </c>
      <c r="E65" s="34"/>
      <c r="F65" s="34"/>
      <c r="G65" s="33" t="s">
        <v>50</v>
      </c>
      <c r="H65" s="34"/>
      <c r="I65" s="24"/>
    </row>
    <row r="66" spans="2:9" hidden="1">
      <c r="B66" s="15"/>
      <c r="I66" s="15"/>
    </row>
    <row r="67" spans="2:9" hidden="1">
      <c r="B67" s="15"/>
      <c r="I67" s="15"/>
    </row>
    <row r="68" spans="2:9" hidden="1">
      <c r="B68" s="15"/>
      <c r="I68" s="15"/>
    </row>
    <row r="69" spans="2:9" hidden="1">
      <c r="B69" s="15"/>
      <c r="I69" s="15"/>
    </row>
    <row r="70" spans="2:9" hidden="1">
      <c r="B70" s="15"/>
      <c r="I70" s="15"/>
    </row>
    <row r="71" spans="2:9" hidden="1">
      <c r="B71" s="15"/>
      <c r="I71" s="15"/>
    </row>
    <row r="72" spans="2:9" hidden="1">
      <c r="B72" s="15"/>
      <c r="I72" s="15"/>
    </row>
    <row r="73" spans="2:9" hidden="1">
      <c r="B73" s="15"/>
      <c r="I73" s="15"/>
    </row>
    <row r="74" spans="2:9" hidden="1">
      <c r="B74" s="15"/>
      <c r="I74" s="15"/>
    </row>
    <row r="75" spans="2:9" hidden="1">
      <c r="B75" s="15"/>
      <c r="I75" s="15"/>
    </row>
    <row r="76" spans="2:9" s="1" customFormat="1" ht="12.75" hidden="1">
      <c r="B76" s="24"/>
      <c r="D76" s="35" t="s">
        <v>47</v>
      </c>
      <c r="E76" s="26"/>
      <c r="F76" s="83" t="s">
        <v>48</v>
      </c>
      <c r="G76" s="35" t="s">
        <v>47</v>
      </c>
      <c r="H76" s="26"/>
      <c r="I76" s="24"/>
    </row>
    <row r="77" spans="2:9" s="1" customFormat="1" ht="14.45" hidden="1" customHeight="1">
      <c r="B77" s="36"/>
      <c r="C77" s="37"/>
      <c r="D77" s="37"/>
      <c r="E77" s="37"/>
      <c r="F77" s="37"/>
      <c r="G77" s="37"/>
      <c r="H77" s="37"/>
      <c r="I77" s="24"/>
    </row>
    <row r="78" spans="2:9" hidden="1"/>
    <row r="79" spans="2:9" hidden="1"/>
    <row r="80" spans="2:9" hidden="1"/>
    <row r="81" spans="2:44" s="1" customFormat="1" ht="6.95" hidden="1" customHeight="1">
      <c r="B81" s="38"/>
      <c r="C81" s="39"/>
      <c r="D81" s="39"/>
      <c r="E81" s="39"/>
      <c r="F81" s="39"/>
      <c r="G81" s="39"/>
      <c r="H81" s="39"/>
      <c r="I81" s="24"/>
    </row>
    <row r="82" spans="2:44" s="1" customFormat="1" ht="24.95" hidden="1" customHeight="1">
      <c r="B82" s="24"/>
      <c r="C82" s="16" t="s">
        <v>85</v>
      </c>
      <c r="I82" s="24"/>
    </row>
    <row r="83" spans="2:44" s="1" customFormat="1" ht="6.95" hidden="1" customHeight="1">
      <c r="B83" s="24"/>
      <c r="I83" s="24"/>
    </row>
    <row r="84" spans="2:44" s="1" customFormat="1" ht="12" hidden="1" customHeight="1">
      <c r="B84" s="24"/>
      <c r="C84" s="21" t="s">
        <v>14</v>
      </c>
      <c r="I84" s="24"/>
    </row>
    <row r="85" spans="2:44" s="1" customFormat="1" ht="26.25" hidden="1" customHeight="1">
      <c r="B85" s="24"/>
      <c r="E85" s="151" t="str">
        <f>E7</f>
        <v>Údržba, opravy a odstraňování závad u SSZT OŘ PHA 2024 - 2025 - SSZT Pz</v>
      </c>
      <c r="F85" s="152"/>
      <c r="G85" s="152"/>
      <c r="H85" s="152"/>
      <c r="I85" s="24"/>
    </row>
    <row r="86" spans="2:44" s="1" customFormat="1" ht="12" hidden="1" customHeight="1">
      <c r="B86" s="24"/>
      <c r="C86" s="21" t="s">
        <v>83</v>
      </c>
      <c r="I86" s="24"/>
    </row>
    <row r="87" spans="2:44" s="1" customFormat="1" ht="16.5" hidden="1" customHeight="1">
      <c r="B87" s="24"/>
      <c r="E87" s="138" t="str">
        <f>E9</f>
        <v>1 - limitní výše VRN</v>
      </c>
      <c r="F87" s="153"/>
      <c r="G87" s="153"/>
      <c r="H87" s="153"/>
      <c r="I87" s="24"/>
    </row>
    <row r="88" spans="2:44" s="1" customFormat="1" ht="6.95" hidden="1" customHeight="1">
      <c r="B88" s="24"/>
      <c r="I88" s="24"/>
    </row>
    <row r="89" spans="2:44" s="1" customFormat="1" ht="12" hidden="1" customHeight="1">
      <c r="B89" s="24"/>
      <c r="C89" s="21" t="s">
        <v>18</v>
      </c>
      <c r="F89" s="19" t="str">
        <f>F12</f>
        <v>SSZT Pz</v>
      </c>
      <c r="I89" s="24"/>
    </row>
    <row r="90" spans="2:44" s="1" customFormat="1" ht="6.95" hidden="1" customHeight="1">
      <c r="B90" s="24"/>
      <c r="I90" s="24"/>
    </row>
    <row r="91" spans="2:44" s="1" customFormat="1" ht="15.2" hidden="1" customHeight="1">
      <c r="B91" s="24"/>
      <c r="C91" s="21" t="s">
        <v>22</v>
      </c>
      <c r="F91" s="19" t="str">
        <f>E15</f>
        <v xml:space="preserve"> </v>
      </c>
      <c r="I91" s="24"/>
    </row>
    <row r="92" spans="2:44" s="1" customFormat="1" ht="15.2" hidden="1" customHeight="1">
      <c r="B92" s="24"/>
      <c r="C92" s="21" t="s">
        <v>26</v>
      </c>
      <c r="F92" s="19" t="str">
        <f>IF(E18="","",E18)</f>
        <v xml:space="preserve"> </v>
      </c>
      <c r="I92" s="24"/>
    </row>
    <row r="93" spans="2:44" s="1" customFormat="1" ht="10.35" hidden="1" customHeight="1">
      <c r="B93" s="24"/>
      <c r="I93" s="24"/>
    </row>
    <row r="94" spans="2:44" s="1" customFormat="1" ht="29.25" hidden="1" customHeight="1">
      <c r="B94" s="24"/>
      <c r="C94" s="84" t="s">
        <v>86</v>
      </c>
      <c r="D94" s="79"/>
      <c r="E94" s="79"/>
      <c r="F94" s="79"/>
      <c r="G94" s="79"/>
      <c r="H94" s="79"/>
      <c r="I94" s="24"/>
    </row>
    <row r="95" spans="2:44" s="1" customFormat="1" ht="10.35" hidden="1" customHeight="1">
      <c r="B95" s="24"/>
      <c r="I95" s="24"/>
    </row>
    <row r="96" spans="2:44" s="1" customFormat="1" ht="22.9" hidden="1" customHeight="1">
      <c r="B96" s="24"/>
      <c r="C96" s="85" t="s">
        <v>87</v>
      </c>
      <c r="I96" s="24"/>
      <c r="AR96" s="12" t="s">
        <v>88</v>
      </c>
    </row>
    <row r="97" spans="2:9" s="8" customFormat="1" ht="24.95" hidden="1" customHeight="1">
      <c r="B97" s="86"/>
      <c r="D97" s="87" t="s">
        <v>89</v>
      </c>
      <c r="E97" s="88"/>
      <c r="F97" s="88"/>
      <c r="G97" s="88"/>
      <c r="H97" s="88"/>
      <c r="I97" s="86"/>
    </row>
    <row r="98" spans="2:9" s="1" customFormat="1" ht="21.75" hidden="1" customHeight="1">
      <c r="B98" s="24"/>
      <c r="I98" s="24"/>
    </row>
    <row r="99" spans="2:9" s="1" customFormat="1" ht="6.95" hidden="1" customHeight="1">
      <c r="B99" s="36"/>
      <c r="C99" s="37"/>
      <c r="D99" s="37"/>
      <c r="E99" s="37"/>
      <c r="F99" s="37"/>
      <c r="G99" s="37"/>
      <c r="H99" s="37"/>
      <c r="I99" s="24"/>
    </row>
    <row r="100" spans="2:9" hidden="1"/>
    <row r="101" spans="2:9" hidden="1"/>
    <row r="102" spans="2:9" hidden="1"/>
    <row r="103" spans="2:9" s="1" customFormat="1" ht="6.95" customHeight="1">
      <c r="B103" s="38"/>
      <c r="C103" s="39"/>
      <c r="D103" s="39"/>
      <c r="E103" s="39"/>
      <c r="F103" s="39"/>
      <c r="G103" s="39"/>
      <c r="H103" s="39"/>
      <c r="I103" s="24"/>
    </row>
    <row r="104" spans="2:9" s="1" customFormat="1" ht="24.95" customHeight="1">
      <c r="B104" s="24"/>
      <c r="C104" s="16" t="s">
        <v>90</v>
      </c>
      <c r="I104" s="24"/>
    </row>
    <row r="105" spans="2:9" s="1" customFormat="1" ht="6.95" customHeight="1">
      <c r="B105" s="24"/>
      <c r="I105" s="24"/>
    </row>
    <row r="106" spans="2:9" s="1" customFormat="1" ht="12" customHeight="1">
      <c r="B106" s="24"/>
      <c r="C106" s="21" t="s">
        <v>14</v>
      </c>
      <c r="I106" s="24"/>
    </row>
    <row r="107" spans="2:9" s="1" customFormat="1" ht="26.25" customHeight="1">
      <c r="B107" s="24"/>
      <c r="E107" s="151" t="str">
        <f>E7</f>
        <v>Údržba, opravy a odstraňování závad u SSZT OŘ PHA 2024 - 2025 - SSZT Pz</v>
      </c>
      <c r="F107" s="152"/>
      <c r="G107" s="152"/>
      <c r="H107" s="152"/>
      <c r="I107" s="24"/>
    </row>
    <row r="108" spans="2:9" s="1" customFormat="1" ht="12" customHeight="1">
      <c r="B108" s="24"/>
      <c r="C108" s="21" t="s">
        <v>83</v>
      </c>
      <c r="I108" s="24"/>
    </row>
    <row r="109" spans="2:9" s="1" customFormat="1" ht="16.5" customHeight="1">
      <c r="B109" s="24"/>
      <c r="E109" s="138" t="str">
        <f>E9</f>
        <v>1 - limitní výše VRN</v>
      </c>
      <c r="F109" s="153"/>
      <c r="G109" s="153"/>
      <c r="H109" s="153"/>
      <c r="I109" s="24"/>
    </row>
    <row r="110" spans="2:9" s="1" customFormat="1" ht="6.95" customHeight="1">
      <c r="B110" s="24"/>
      <c r="I110" s="24"/>
    </row>
    <row r="111" spans="2:9" s="1" customFormat="1" ht="12" customHeight="1">
      <c r="B111" s="24"/>
      <c r="C111" s="21" t="s">
        <v>18</v>
      </c>
      <c r="F111" s="19" t="str">
        <f>F12</f>
        <v>SSZT Pz</v>
      </c>
      <c r="G111" s="21" t="s">
        <v>20</v>
      </c>
      <c r="H111" s="44">
        <v>45168</v>
      </c>
      <c r="I111" s="24"/>
    </row>
    <row r="112" spans="2:9" s="1" customFormat="1" ht="6.95" customHeight="1">
      <c r="B112" s="24"/>
      <c r="I112" s="24"/>
    </row>
    <row r="113" spans="2:62" s="1" customFormat="1" ht="15.2" customHeight="1">
      <c r="B113" s="24"/>
      <c r="C113" s="21" t="s">
        <v>22</v>
      </c>
      <c r="F113" s="19" t="str">
        <f>E15</f>
        <v xml:space="preserve"> </v>
      </c>
      <c r="G113" s="21" t="s">
        <v>27</v>
      </c>
      <c r="H113" s="22" t="str">
        <f>E21</f>
        <v xml:space="preserve"> </v>
      </c>
      <c r="I113" s="24"/>
    </row>
    <row r="114" spans="2:62" s="1" customFormat="1" ht="15.2" customHeight="1">
      <c r="B114" s="24"/>
      <c r="C114" s="21" t="s">
        <v>26</v>
      </c>
      <c r="F114" s="19" t="str">
        <f>IF(E18="","",E18)</f>
        <v xml:space="preserve"> </v>
      </c>
      <c r="G114" s="21" t="s">
        <v>29</v>
      </c>
      <c r="H114" s="22" t="str">
        <f>E24</f>
        <v>Zdeněk Hron</v>
      </c>
      <c r="I114" s="24"/>
    </row>
    <row r="115" spans="2:62" s="1" customFormat="1" ht="10.35" customHeight="1">
      <c r="B115" s="24"/>
      <c r="I115" s="24"/>
    </row>
    <row r="116" spans="2:62" s="9" customFormat="1" ht="29.25" customHeight="1">
      <c r="B116" s="89"/>
      <c r="C116" s="90" t="s">
        <v>91</v>
      </c>
      <c r="D116" s="91" t="s">
        <v>57</v>
      </c>
      <c r="E116" s="91" t="s">
        <v>53</v>
      </c>
      <c r="F116" s="91" t="s">
        <v>54</v>
      </c>
      <c r="G116" s="91" t="s">
        <v>92</v>
      </c>
      <c r="H116" s="91" t="s">
        <v>93</v>
      </c>
      <c r="I116" s="89"/>
      <c r="J116" s="51" t="s">
        <v>1</v>
      </c>
      <c r="K116" s="52" t="s">
        <v>36</v>
      </c>
      <c r="L116" s="52" t="s">
        <v>94</v>
      </c>
      <c r="M116" s="52" t="s">
        <v>95</v>
      </c>
      <c r="N116" s="52" t="s">
        <v>96</v>
      </c>
      <c r="O116" s="52" t="s">
        <v>97</v>
      </c>
      <c r="P116" s="52" t="s">
        <v>98</v>
      </c>
      <c r="Q116" s="53" t="s">
        <v>99</v>
      </c>
    </row>
    <row r="117" spans="2:62" s="1" customFormat="1" ht="22.9" customHeight="1">
      <c r="B117" s="24"/>
      <c r="C117" s="56"/>
      <c r="I117" s="24"/>
      <c r="J117" s="54"/>
      <c r="K117" s="45"/>
      <c r="L117" s="45"/>
      <c r="M117" s="92">
        <f>M118</f>
        <v>0</v>
      </c>
      <c r="N117" s="45"/>
      <c r="O117" s="92">
        <f>O118</f>
        <v>0</v>
      </c>
      <c r="P117" s="45"/>
      <c r="Q117" s="93">
        <f>Q118</f>
        <v>0</v>
      </c>
      <c r="AQ117" s="12" t="s">
        <v>71</v>
      </c>
      <c r="AR117" s="12" t="s">
        <v>88</v>
      </c>
      <c r="BH117" s="94" t="e">
        <f>BH118</f>
        <v>#REF!</v>
      </c>
    </row>
    <row r="118" spans="2:62" s="10" customFormat="1" ht="25.9" customHeight="1">
      <c r="B118" s="95"/>
      <c r="D118" s="96" t="s">
        <v>71</v>
      </c>
      <c r="E118" s="97" t="s">
        <v>100</v>
      </c>
      <c r="F118" s="97" t="s">
        <v>101</v>
      </c>
      <c r="I118" s="95"/>
      <c r="J118" s="98"/>
      <c r="M118" s="99">
        <f>SUM(M119:M136)</f>
        <v>0</v>
      </c>
      <c r="O118" s="99">
        <f>SUM(O119:O136)</f>
        <v>0</v>
      </c>
      <c r="Q118" s="100">
        <f>SUM(Q119:Q136)</f>
        <v>0</v>
      </c>
      <c r="AO118" s="96" t="s">
        <v>102</v>
      </c>
      <c r="AQ118" s="101" t="s">
        <v>71</v>
      </c>
      <c r="AR118" s="101" t="s">
        <v>72</v>
      </c>
      <c r="AV118" s="96" t="s">
        <v>103</v>
      </c>
      <c r="BH118" s="102" t="e">
        <f>SUM(BH119:BH136)</f>
        <v>#REF!</v>
      </c>
    </row>
    <row r="119" spans="2:62" s="1" customFormat="1" ht="24.2" customHeight="1">
      <c r="B119" s="24"/>
      <c r="C119" s="103" t="s">
        <v>77</v>
      </c>
      <c r="D119" s="103" t="s">
        <v>104</v>
      </c>
      <c r="E119" s="104" t="s">
        <v>105</v>
      </c>
      <c r="F119" s="105" t="s">
        <v>106</v>
      </c>
      <c r="G119" s="106" t="s">
        <v>107</v>
      </c>
      <c r="H119" s="107">
        <v>1</v>
      </c>
      <c r="I119" s="24"/>
      <c r="J119" s="108" t="s">
        <v>1</v>
      </c>
      <c r="K119" s="109" t="s">
        <v>37</v>
      </c>
      <c r="L119" s="110">
        <v>0</v>
      </c>
      <c r="M119" s="110">
        <f t="shared" ref="M119:M136" si="0">L119*H119</f>
        <v>0</v>
      </c>
      <c r="N119" s="110">
        <v>0</v>
      </c>
      <c r="O119" s="110">
        <f t="shared" ref="O119:O136" si="1">N119*H119</f>
        <v>0</v>
      </c>
      <c r="P119" s="110">
        <v>0</v>
      </c>
      <c r="Q119" s="111">
        <f t="shared" ref="Q119:Q136" si="2">P119*H119</f>
        <v>0</v>
      </c>
      <c r="AO119" s="112" t="s">
        <v>108</v>
      </c>
      <c r="AQ119" s="112" t="s">
        <v>104</v>
      </c>
      <c r="AR119" s="112" t="s">
        <v>77</v>
      </c>
      <c r="AV119" s="12" t="s">
        <v>103</v>
      </c>
      <c r="BB119" s="113" t="e">
        <f>IF(K119="základní",#REF!,0)</f>
        <v>#REF!</v>
      </c>
      <c r="BC119" s="113">
        <f>IF(K119="snížená",#REF!,0)</f>
        <v>0</v>
      </c>
      <c r="BD119" s="113">
        <f>IF(K119="zákl. přenesená",#REF!,0)</f>
        <v>0</v>
      </c>
      <c r="BE119" s="113">
        <f>IF(K119="sníž. přenesená",#REF!,0)</f>
        <v>0</v>
      </c>
      <c r="BF119" s="113">
        <f>IF(K119="nulová",#REF!,0)</f>
        <v>0</v>
      </c>
      <c r="BG119" s="12" t="s">
        <v>77</v>
      </c>
      <c r="BH119" s="113" t="e">
        <f>ROUND(#REF!*H119,2)</f>
        <v>#REF!</v>
      </c>
      <c r="BI119" s="12" t="s">
        <v>108</v>
      </c>
      <c r="BJ119" s="112" t="s">
        <v>109</v>
      </c>
    </row>
    <row r="120" spans="2:62" s="1" customFormat="1" ht="33" customHeight="1">
      <c r="B120" s="24"/>
      <c r="C120" s="103" t="s">
        <v>81</v>
      </c>
      <c r="D120" s="103" t="s">
        <v>104</v>
      </c>
      <c r="E120" s="104" t="s">
        <v>110</v>
      </c>
      <c r="F120" s="105" t="s">
        <v>111</v>
      </c>
      <c r="G120" s="106" t="s">
        <v>107</v>
      </c>
      <c r="H120" s="107">
        <v>8.6</v>
      </c>
      <c r="I120" s="24"/>
      <c r="J120" s="108" t="s">
        <v>1</v>
      </c>
      <c r="K120" s="109" t="s">
        <v>37</v>
      </c>
      <c r="L120" s="110">
        <v>0</v>
      </c>
      <c r="M120" s="110">
        <f t="shared" si="0"/>
        <v>0</v>
      </c>
      <c r="N120" s="110">
        <v>0</v>
      </c>
      <c r="O120" s="110">
        <f t="shared" si="1"/>
        <v>0</v>
      </c>
      <c r="P120" s="110">
        <v>0</v>
      </c>
      <c r="Q120" s="111">
        <f t="shared" si="2"/>
        <v>0</v>
      </c>
      <c r="AO120" s="112" t="s">
        <v>108</v>
      </c>
      <c r="AQ120" s="112" t="s">
        <v>104</v>
      </c>
      <c r="AR120" s="112" t="s">
        <v>77</v>
      </c>
      <c r="AV120" s="12" t="s">
        <v>103</v>
      </c>
      <c r="BB120" s="113" t="e">
        <f>IF(K120="základní",#REF!,0)</f>
        <v>#REF!</v>
      </c>
      <c r="BC120" s="113">
        <f>IF(K120="snížená",#REF!,0)</f>
        <v>0</v>
      </c>
      <c r="BD120" s="113">
        <f>IF(K120="zákl. přenesená",#REF!,0)</f>
        <v>0</v>
      </c>
      <c r="BE120" s="113">
        <f>IF(K120="sníž. přenesená",#REF!,0)</f>
        <v>0</v>
      </c>
      <c r="BF120" s="113">
        <f>IF(K120="nulová",#REF!,0)</f>
        <v>0</v>
      </c>
      <c r="BG120" s="12" t="s">
        <v>77</v>
      </c>
      <c r="BH120" s="113" t="e">
        <f>ROUND(#REF!*H120,2)</f>
        <v>#REF!</v>
      </c>
      <c r="BI120" s="12" t="s">
        <v>108</v>
      </c>
      <c r="BJ120" s="112" t="s">
        <v>112</v>
      </c>
    </row>
    <row r="121" spans="2:62" s="1" customFormat="1" ht="33" customHeight="1">
      <c r="B121" s="24"/>
      <c r="C121" s="103" t="s">
        <v>113</v>
      </c>
      <c r="D121" s="103" t="s">
        <v>104</v>
      </c>
      <c r="E121" s="104" t="s">
        <v>114</v>
      </c>
      <c r="F121" s="105" t="s">
        <v>115</v>
      </c>
      <c r="G121" s="106" t="s">
        <v>107</v>
      </c>
      <c r="H121" s="107">
        <v>7.5</v>
      </c>
      <c r="I121" s="24"/>
      <c r="J121" s="108" t="s">
        <v>1</v>
      </c>
      <c r="K121" s="109" t="s">
        <v>37</v>
      </c>
      <c r="L121" s="110">
        <v>0</v>
      </c>
      <c r="M121" s="110">
        <f t="shared" si="0"/>
        <v>0</v>
      </c>
      <c r="N121" s="110">
        <v>0</v>
      </c>
      <c r="O121" s="110">
        <f t="shared" si="1"/>
        <v>0</v>
      </c>
      <c r="P121" s="110">
        <v>0</v>
      </c>
      <c r="Q121" s="111">
        <f t="shared" si="2"/>
        <v>0</v>
      </c>
      <c r="AO121" s="112" t="s">
        <v>108</v>
      </c>
      <c r="AQ121" s="112" t="s">
        <v>104</v>
      </c>
      <c r="AR121" s="112" t="s">
        <v>77</v>
      </c>
      <c r="AV121" s="12" t="s">
        <v>103</v>
      </c>
      <c r="BB121" s="113" t="e">
        <f>IF(K121="základní",#REF!,0)</f>
        <v>#REF!</v>
      </c>
      <c r="BC121" s="113">
        <f>IF(K121="snížená",#REF!,0)</f>
        <v>0</v>
      </c>
      <c r="BD121" s="113">
        <f>IF(K121="zákl. přenesená",#REF!,0)</f>
        <v>0</v>
      </c>
      <c r="BE121" s="113">
        <f>IF(K121="sníž. přenesená",#REF!,0)</f>
        <v>0</v>
      </c>
      <c r="BF121" s="113">
        <f>IF(K121="nulová",#REF!,0)</f>
        <v>0</v>
      </c>
      <c r="BG121" s="12" t="s">
        <v>77</v>
      </c>
      <c r="BH121" s="113" t="e">
        <f>ROUND(#REF!*H121,2)</f>
        <v>#REF!</v>
      </c>
      <c r="BI121" s="12" t="s">
        <v>108</v>
      </c>
      <c r="BJ121" s="112" t="s">
        <v>116</v>
      </c>
    </row>
    <row r="122" spans="2:62" s="1" customFormat="1" ht="33" customHeight="1">
      <c r="B122" s="24"/>
      <c r="C122" s="103" t="s">
        <v>108</v>
      </c>
      <c r="D122" s="103" t="s">
        <v>104</v>
      </c>
      <c r="E122" s="104" t="s">
        <v>117</v>
      </c>
      <c r="F122" s="105" t="s">
        <v>118</v>
      </c>
      <c r="G122" s="106" t="s">
        <v>107</v>
      </c>
      <c r="H122" s="107">
        <v>6.4</v>
      </c>
      <c r="I122" s="24"/>
      <c r="J122" s="108" t="s">
        <v>1</v>
      </c>
      <c r="K122" s="109" t="s">
        <v>37</v>
      </c>
      <c r="L122" s="110">
        <v>0</v>
      </c>
      <c r="M122" s="110">
        <f t="shared" si="0"/>
        <v>0</v>
      </c>
      <c r="N122" s="110">
        <v>0</v>
      </c>
      <c r="O122" s="110">
        <f t="shared" si="1"/>
        <v>0</v>
      </c>
      <c r="P122" s="110">
        <v>0</v>
      </c>
      <c r="Q122" s="111">
        <f t="shared" si="2"/>
        <v>0</v>
      </c>
      <c r="AO122" s="112" t="s">
        <v>108</v>
      </c>
      <c r="AQ122" s="112" t="s">
        <v>104</v>
      </c>
      <c r="AR122" s="112" t="s">
        <v>77</v>
      </c>
      <c r="AV122" s="12" t="s">
        <v>103</v>
      </c>
      <c r="BB122" s="113" t="e">
        <f>IF(K122="základní",#REF!,0)</f>
        <v>#REF!</v>
      </c>
      <c r="BC122" s="113">
        <f>IF(K122="snížená",#REF!,0)</f>
        <v>0</v>
      </c>
      <c r="BD122" s="113">
        <f>IF(K122="zákl. přenesená",#REF!,0)</f>
        <v>0</v>
      </c>
      <c r="BE122" s="113">
        <f>IF(K122="sníž. přenesená",#REF!,0)</f>
        <v>0</v>
      </c>
      <c r="BF122" s="113">
        <f>IF(K122="nulová",#REF!,0)</f>
        <v>0</v>
      </c>
      <c r="BG122" s="12" t="s">
        <v>77</v>
      </c>
      <c r="BH122" s="113" t="e">
        <f>ROUND(#REF!*H122,2)</f>
        <v>#REF!</v>
      </c>
      <c r="BI122" s="12" t="s">
        <v>108</v>
      </c>
      <c r="BJ122" s="112" t="s">
        <v>119</v>
      </c>
    </row>
    <row r="123" spans="2:62" s="1" customFormat="1" ht="33" customHeight="1">
      <c r="B123" s="24"/>
      <c r="C123" s="103" t="s">
        <v>102</v>
      </c>
      <c r="D123" s="103" t="s">
        <v>104</v>
      </c>
      <c r="E123" s="104" t="s">
        <v>120</v>
      </c>
      <c r="F123" s="105" t="s">
        <v>121</v>
      </c>
      <c r="G123" s="106" t="s">
        <v>107</v>
      </c>
      <c r="H123" s="107">
        <v>5.5</v>
      </c>
      <c r="I123" s="24"/>
      <c r="J123" s="108" t="s">
        <v>1</v>
      </c>
      <c r="K123" s="109" t="s">
        <v>37</v>
      </c>
      <c r="L123" s="110">
        <v>0</v>
      </c>
      <c r="M123" s="110">
        <f t="shared" si="0"/>
        <v>0</v>
      </c>
      <c r="N123" s="110">
        <v>0</v>
      </c>
      <c r="O123" s="110">
        <f t="shared" si="1"/>
        <v>0</v>
      </c>
      <c r="P123" s="110">
        <v>0</v>
      </c>
      <c r="Q123" s="111">
        <f t="shared" si="2"/>
        <v>0</v>
      </c>
      <c r="AO123" s="112" t="s">
        <v>108</v>
      </c>
      <c r="AQ123" s="112" t="s">
        <v>104</v>
      </c>
      <c r="AR123" s="112" t="s">
        <v>77</v>
      </c>
      <c r="AV123" s="12" t="s">
        <v>103</v>
      </c>
      <c r="BB123" s="113" t="e">
        <f>IF(K123="základní",#REF!,0)</f>
        <v>#REF!</v>
      </c>
      <c r="BC123" s="113">
        <f>IF(K123="snížená",#REF!,0)</f>
        <v>0</v>
      </c>
      <c r="BD123" s="113">
        <f>IF(K123="zákl. přenesená",#REF!,0)</f>
        <v>0</v>
      </c>
      <c r="BE123" s="113">
        <f>IF(K123="sníž. přenesená",#REF!,0)</f>
        <v>0</v>
      </c>
      <c r="BF123" s="113">
        <f>IF(K123="nulová",#REF!,0)</f>
        <v>0</v>
      </c>
      <c r="BG123" s="12" t="s">
        <v>77</v>
      </c>
      <c r="BH123" s="113" t="e">
        <f>ROUND(#REF!*H123,2)</f>
        <v>#REF!</v>
      </c>
      <c r="BI123" s="12" t="s">
        <v>108</v>
      </c>
      <c r="BJ123" s="112" t="s">
        <v>122</v>
      </c>
    </row>
    <row r="124" spans="2:62" s="1" customFormat="1" ht="33" customHeight="1">
      <c r="B124" s="24"/>
      <c r="C124" s="103" t="s">
        <v>123</v>
      </c>
      <c r="D124" s="103" t="s">
        <v>104</v>
      </c>
      <c r="E124" s="104" t="s">
        <v>124</v>
      </c>
      <c r="F124" s="105" t="s">
        <v>125</v>
      </c>
      <c r="G124" s="106" t="s">
        <v>107</v>
      </c>
      <c r="H124" s="107">
        <v>4.9000000000000004</v>
      </c>
      <c r="I124" s="24"/>
      <c r="J124" s="108" t="s">
        <v>1</v>
      </c>
      <c r="K124" s="109" t="s">
        <v>37</v>
      </c>
      <c r="L124" s="110">
        <v>0</v>
      </c>
      <c r="M124" s="110">
        <f t="shared" si="0"/>
        <v>0</v>
      </c>
      <c r="N124" s="110">
        <v>0</v>
      </c>
      <c r="O124" s="110">
        <f t="shared" si="1"/>
        <v>0</v>
      </c>
      <c r="P124" s="110">
        <v>0</v>
      </c>
      <c r="Q124" s="111">
        <f t="shared" si="2"/>
        <v>0</v>
      </c>
      <c r="AO124" s="112" t="s">
        <v>108</v>
      </c>
      <c r="AQ124" s="112" t="s">
        <v>104</v>
      </c>
      <c r="AR124" s="112" t="s">
        <v>77</v>
      </c>
      <c r="AV124" s="12" t="s">
        <v>103</v>
      </c>
      <c r="BB124" s="113" t="e">
        <f>IF(K124="základní",#REF!,0)</f>
        <v>#REF!</v>
      </c>
      <c r="BC124" s="113">
        <f>IF(K124="snížená",#REF!,0)</f>
        <v>0</v>
      </c>
      <c r="BD124" s="113">
        <f>IF(K124="zákl. přenesená",#REF!,0)</f>
        <v>0</v>
      </c>
      <c r="BE124" s="113">
        <f>IF(K124="sníž. přenesená",#REF!,0)</f>
        <v>0</v>
      </c>
      <c r="BF124" s="113">
        <f>IF(K124="nulová",#REF!,0)</f>
        <v>0</v>
      </c>
      <c r="BG124" s="12" t="s">
        <v>77</v>
      </c>
      <c r="BH124" s="113" t="e">
        <f>ROUND(#REF!*H124,2)</f>
        <v>#REF!</v>
      </c>
      <c r="BI124" s="12" t="s">
        <v>108</v>
      </c>
      <c r="BJ124" s="112" t="s">
        <v>126</v>
      </c>
    </row>
    <row r="125" spans="2:62" s="1" customFormat="1" ht="78" customHeight="1">
      <c r="B125" s="24"/>
      <c r="C125" s="103" t="s">
        <v>127</v>
      </c>
      <c r="D125" s="103" t="s">
        <v>104</v>
      </c>
      <c r="E125" s="104" t="s">
        <v>128</v>
      </c>
      <c r="F125" s="105" t="s">
        <v>129</v>
      </c>
      <c r="G125" s="106" t="s">
        <v>107</v>
      </c>
      <c r="H125" s="107">
        <v>3</v>
      </c>
      <c r="I125" s="24"/>
      <c r="J125" s="108" t="s">
        <v>1</v>
      </c>
      <c r="K125" s="109" t="s">
        <v>37</v>
      </c>
      <c r="L125" s="110">
        <v>0</v>
      </c>
      <c r="M125" s="110">
        <f t="shared" si="0"/>
        <v>0</v>
      </c>
      <c r="N125" s="110">
        <v>0</v>
      </c>
      <c r="O125" s="110">
        <f t="shared" si="1"/>
        <v>0</v>
      </c>
      <c r="P125" s="110">
        <v>0</v>
      </c>
      <c r="Q125" s="111">
        <f t="shared" si="2"/>
        <v>0</v>
      </c>
      <c r="AO125" s="112" t="s">
        <v>108</v>
      </c>
      <c r="AQ125" s="112" t="s">
        <v>104</v>
      </c>
      <c r="AR125" s="112" t="s">
        <v>77</v>
      </c>
      <c r="AV125" s="12" t="s">
        <v>103</v>
      </c>
      <c r="BB125" s="113" t="e">
        <f>IF(K125="základní",#REF!,0)</f>
        <v>#REF!</v>
      </c>
      <c r="BC125" s="113">
        <f>IF(K125="snížená",#REF!,0)</f>
        <v>0</v>
      </c>
      <c r="BD125" s="113">
        <f>IF(K125="zákl. přenesená",#REF!,0)</f>
        <v>0</v>
      </c>
      <c r="BE125" s="113">
        <f>IF(K125="sníž. přenesená",#REF!,0)</f>
        <v>0</v>
      </c>
      <c r="BF125" s="113">
        <f>IF(K125="nulová",#REF!,0)</f>
        <v>0</v>
      </c>
      <c r="BG125" s="12" t="s">
        <v>77</v>
      </c>
      <c r="BH125" s="113" t="e">
        <f>ROUND(#REF!*H125,2)</f>
        <v>#REF!</v>
      </c>
      <c r="BI125" s="12" t="s">
        <v>108</v>
      </c>
      <c r="BJ125" s="112" t="s">
        <v>130</v>
      </c>
    </row>
    <row r="126" spans="2:62" s="1" customFormat="1" ht="78" customHeight="1">
      <c r="B126" s="24"/>
      <c r="C126" s="103" t="s">
        <v>131</v>
      </c>
      <c r="D126" s="103" t="s">
        <v>104</v>
      </c>
      <c r="E126" s="104" t="s">
        <v>132</v>
      </c>
      <c r="F126" s="105" t="s">
        <v>133</v>
      </c>
      <c r="G126" s="106" t="s">
        <v>107</v>
      </c>
      <c r="H126" s="107">
        <v>3</v>
      </c>
      <c r="I126" s="24"/>
      <c r="J126" s="108" t="s">
        <v>1</v>
      </c>
      <c r="K126" s="109" t="s">
        <v>37</v>
      </c>
      <c r="L126" s="110">
        <v>0</v>
      </c>
      <c r="M126" s="110">
        <f t="shared" si="0"/>
        <v>0</v>
      </c>
      <c r="N126" s="110">
        <v>0</v>
      </c>
      <c r="O126" s="110">
        <f t="shared" si="1"/>
        <v>0</v>
      </c>
      <c r="P126" s="110">
        <v>0</v>
      </c>
      <c r="Q126" s="111">
        <f t="shared" si="2"/>
        <v>0</v>
      </c>
      <c r="AO126" s="112" t="s">
        <v>108</v>
      </c>
      <c r="AQ126" s="112" t="s">
        <v>104</v>
      </c>
      <c r="AR126" s="112" t="s">
        <v>77</v>
      </c>
      <c r="AV126" s="12" t="s">
        <v>103</v>
      </c>
      <c r="BB126" s="113" t="e">
        <f>IF(K126="základní",#REF!,0)</f>
        <v>#REF!</v>
      </c>
      <c r="BC126" s="113">
        <f>IF(K126="snížená",#REF!,0)</f>
        <v>0</v>
      </c>
      <c r="BD126" s="113">
        <f>IF(K126="zákl. přenesená",#REF!,0)</f>
        <v>0</v>
      </c>
      <c r="BE126" s="113">
        <f>IF(K126="sníž. přenesená",#REF!,0)</f>
        <v>0</v>
      </c>
      <c r="BF126" s="113">
        <f>IF(K126="nulová",#REF!,0)</f>
        <v>0</v>
      </c>
      <c r="BG126" s="12" t="s">
        <v>77</v>
      </c>
      <c r="BH126" s="113" t="e">
        <f>ROUND(#REF!*H126,2)</f>
        <v>#REF!</v>
      </c>
      <c r="BI126" s="12" t="s">
        <v>108</v>
      </c>
      <c r="BJ126" s="112" t="s">
        <v>134</v>
      </c>
    </row>
    <row r="127" spans="2:62" s="1" customFormat="1" ht="90" customHeight="1">
      <c r="B127" s="24"/>
      <c r="C127" s="103" t="s">
        <v>135</v>
      </c>
      <c r="D127" s="103" t="s">
        <v>104</v>
      </c>
      <c r="E127" s="104" t="s">
        <v>136</v>
      </c>
      <c r="F127" s="105" t="s">
        <v>137</v>
      </c>
      <c r="G127" s="106" t="s">
        <v>107</v>
      </c>
      <c r="H127" s="107">
        <v>1</v>
      </c>
      <c r="I127" s="24"/>
      <c r="J127" s="108" t="s">
        <v>1</v>
      </c>
      <c r="K127" s="109" t="s">
        <v>37</v>
      </c>
      <c r="L127" s="110">
        <v>0</v>
      </c>
      <c r="M127" s="110">
        <f t="shared" si="0"/>
        <v>0</v>
      </c>
      <c r="N127" s="110">
        <v>0</v>
      </c>
      <c r="O127" s="110">
        <f t="shared" si="1"/>
        <v>0</v>
      </c>
      <c r="P127" s="110">
        <v>0</v>
      </c>
      <c r="Q127" s="111">
        <f t="shared" si="2"/>
        <v>0</v>
      </c>
      <c r="AO127" s="112" t="s">
        <v>108</v>
      </c>
      <c r="AQ127" s="112" t="s">
        <v>104</v>
      </c>
      <c r="AR127" s="112" t="s">
        <v>77</v>
      </c>
      <c r="AV127" s="12" t="s">
        <v>103</v>
      </c>
      <c r="BB127" s="113" t="e">
        <f>IF(K127="základní",#REF!,0)</f>
        <v>#REF!</v>
      </c>
      <c r="BC127" s="113">
        <f>IF(K127="snížená",#REF!,0)</f>
        <v>0</v>
      </c>
      <c r="BD127" s="113">
        <f>IF(K127="zákl. přenesená",#REF!,0)</f>
        <v>0</v>
      </c>
      <c r="BE127" s="113">
        <f>IF(K127="sníž. přenesená",#REF!,0)</f>
        <v>0</v>
      </c>
      <c r="BF127" s="113">
        <f>IF(K127="nulová",#REF!,0)</f>
        <v>0</v>
      </c>
      <c r="BG127" s="12" t="s">
        <v>77</v>
      </c>
      <c r="BH127" s="113" t="e">
        <f>ROUND(#REF!*H127,2)</f>
        <v>#REF!</v>
      </c>
      <c r="BI127" s="12" t="s">
        <v>108</v>
      </c>
      <c r="BJ127" s="112" t="s">
        <v>138</v>
      </c>
    </row>
    <row r="128" spans="2:62" s="1" customFormat="1" ht="66.75" customHeight="1">
      <c r="B128" s="24"/>
      <c r="C128" s="103" t="s">
        <v>139</v>
      </c>
      <c r="D128" s="103" t="s">
        <v>104</v>
      </c>
      <c r="E128" s="104" t="s">
        <v>140</v>
      </c>
      <c r="F128" s="105" t="s">
        <v>141</v>
      </c>
      <c r="G128" s="106" t="s">
        <v>107</v>
      </c>
      <c r="H128" s="107">
        <v>3.9</v>
      </c>
      <c r="I128" s="24"/>
      <c r="J128" s="108" t="s">
        <v>1</v>
      </c>
      <c r="K128" s="109" t="s">
        <v>37</v>
      </c>
      <c r="L128" s="110">
        <v>0</v>
      </c>
      <c r="M128" s="110">
        <f t="shared" si="0"/>
        <v>0</v>
      </c>
      <c r="N128" s="110">
        <v>0</v>
      </c>
      <c r="O128" s="110">
        <f t="shared" si="1"/>
        <v>0</v>
      </c>
      <c r="P128" s="110">
        <v>0</v>
      </c>
      <c r="Q128" s="111">
        <f t="shared" si="2"/>
        <v>0</v>
      </c>
      <c r="AO128" s="112" t="s">
        <v>108</v>
      </c>
      <c r="AQ128" s="112" t="s">
        <v>104</v>
      </c>
      <c r="AR128" s="112" t="s">
        <v>77</v>
      </c>
      <c r="AV128" s="12" t="s">
        <v>103</v>
      </c>
      <c r="BB128" s="113" t="e">
        <f>IF(K128="základní",#REF!,0)</f>
        <v>#REF!</v>
      </c>
      <c r="BC128" s="113">
        <f>IF(K128="snížená",#REF!,0)</f>
        <v>0</v>
      </c>
      <c r="BD128" s="113">
        <f>IF(K128="zákl. přenesená",#REF!,0)</f>
        <v>0</v>
      </c>
      <c r="BE128" s="113">
        <f>IF(K128="sníž. přenesená",#REF!,0)</f>
        <v>0</v>
      </c>
      <c r="BF128" s="113">
        <f>IF(K128="nulová",#REF!,0)</f>
        <v>0</v>
      </c>
      <c r="BG128" s="12" t="s">
        <v>77</v>
      </c>
      <c r="BH128" s="113" t="e">
        <f>ROUND(#REF!*H128,2)</f>
        <v>#REF!</v>
      </c>
      <c r="BI128" s="12" t="s">
        <v>108</v>
      </c>
      <c r="BJ128" s="112" t="s">
        <v>142</v>
      </c>
    </row>
    <row r="129" spans="2:62" s="1" customFormat="1" ht="66.75" customHeight="1">
      <c r="B129" s="24"/>
      <c r="C129" s="103" t="s">
        <v>143</v>
      </c>
      <c r="D129" s="103" t="s">
        <v>104</v>
      </c>
      <c r="E129" s="104" t="s">
        <v>144</v>
      </c>
      <c r="F129" s="105" t="s">
        <v>145</v>
      </c>
      <c r="G129" s="106" t="s">
        <v>107</v>
      </c>
      <c r="H129" s="107">
        <v>3.1</v>
      </c>
      <c r="I129" s="24"/>
      <c r="J129" s="108" t="s">
        <v>1</v>
      </c>
      <c r="K129" s="109" t="s">
        <v>37</v>
      </c>
      <c r="L129" s="110">
        <v>0</v>
      </c>
      <c r="M129" s="110">
        <f t="shared" si="0"/>
        <v>0</v>
      </c>
      <c r="N129" s="110">
        <v>0</v>
      </c>
      <c r="O129" s="110">
        <f t="shared" si="1"/>
        <v>0</v>
      </c>
      <c r="P129" s="110">
        <v>0</v>
      </c>
      <c r="Q129" s="111">
        <f t="shared" si="2"/>
        <v>0</v>
      </c>
      <c r="AO129" s="112" t="s">
        <v>108</v>
      </c>
      <c r="AQ129" s="112" t="s">
        <v>104</v>
      </c>
      <c r="AR129" s="112" t="s">
        <v>77</v>
      </c>
      <c r="AV129" s="12" t="s">
        <v>103</v>
      </c>
      <c r="BB129" s="113" t="e">
        <f>IF(K129="základní",#REF!,0)</f>
        <v>#REF!</v>
      </c>
      <c r="BC129" s="113">
        <f>IF(K129="snížená",#REF!,0)</f>
        <v>0</v>
      </c>
      <c r="BD129" s="113">
        <f>IF(K129="zákl. přenesená",#REF!,0)</f>
        <v>0</v>
      </c>
      <c r="BE129" s="113">
        <f>IF(K129="sníž. přenesená",#REF!,0)</f>
        <v>0</v>
      </c>
      <c r="BF129" s="113">
        <f>IF(K129="nulová",#REF!,0)</f>
        <v>0</v>
      </c>
      <c r="BG129" s="12" t="s">
        <v>77</v>
      </c>
      <c r="BH129" s="113" t="e">
        <f>ROUND(#REF!*H129,2)</f>
        <v>#REF!</v>
      </c>
      <c r="BI129" s="12" t="s">
        <v>108</v>
      </c>
      <c r="BJ129" s="112" t="s">
        <v>146</v>
      </c>
    </row>
    <row r="130" spans="2:62" s="1" customFormat="1" ht="66.75" customHeight="1">
      <c r="B130" s="24"/>
      <c r="C130" s="103" t="s">
        <v>147</v>
      </c>
      <c r="D130" s="103" t="s">
        <v>104</v>
      </c>
      <c r="E130" s="104" t="s">
        <v>148</v>
      </c>
      <c r="F130" s="105" t="s">
        <v>149</v>
      </c>
      <c r="G130" s="106" t="s">
        <v>107</v>
      </c>
      <c r="H130" s="107">
        <v>2</v>
      </c>
      <c r="I130" s="24"/>
      <c r="J130" s="108" t="s">
        <v>1</v>
      </c>
      <c r="K130" s="109" t="s">
        <v>37</v>
      </c>
      <c r="L130" s="110">
        <v>0</v>
      </c>
      <c r="M130" s="110">
        <f t="shared" si="0"/>
        <v>0</v>
      </c>
      <c r="N130" s="110">
        <v>0</v>
      </c>
      <c r="O130" s="110">
        <f t="shared" si="1"/>
        <v>0</v>
      </c>
      <c r="P130" s="110">
        <v>0</v>
      </c>
      <c r="Q130" s="111">
        <f t="shared" si="2"/>
        <v>0</v>
      </c>
      <c r="AO130" s="112" t="s">
        <v>108</v>
      </c>
      <c r="AQ130" s="112" t="s">
        <v>104</v>
      </c>
      <c r="AR130" s="112" t="s">
        <v>77</v>
      </c>
      <c r="AV130" s="12" t="s">
        <v>103</v>
      </c>
      <c r="BB130" s="113" t="e">
        <f>IF(K130="základní",#REF!,0)</f>
        <v>#REF!</v>
      </c>
      <c r="BC130" s="113">
        <f>IF(K130="snížená",#REF!,0)</f>
        <v>0</v>
      </c>
      <c r="BD130" s="113">
        <f>IF(K130="zákl. přenesená",#REF!,0)</f>
        <v>0</v>
      </c>
      <c r="BE130" s="113">
        <f>IF(K130="sníž. přenesená",#REF!,0)</f>
        <v>0</v>
      </c>
      <c r="BF130" s="113">
        <f>IF(K130="nulová",#REF!,0)</f>
        <v>0</v>
      </c>
      <c r="BG130" s="12" t="s">
        <v>77</v>
      </c>
      <c r="BH130" s="113" t="e">
        <f>ROUND(#REF!*H130,2)</f>
        <v>#REF!</v>
      </c>
      <c r="BI130" s="12" t="s">
        <v>108</v>
      </c>
      <c r="BJ130" s="112" t="s">
        <v>150</v>
      </c>
    </row>
    <row r="131" spans="2:62" s="1" customFormat="1" ht="66.75" customHeight="1">
      <c r="B131" s="24"/>
      <c r="C131" s="103" t="s">
        <v>151</v>
      </c>
      <c r="D131" s="103" t="s">
        <v>104</v>
      </c>
      <c r="E131" s="104" t="s">
        <v>152</v>
      </c>
      <c r="F131" s="105" t="s">
        <v>153</v>
      </c>
      <c r="G131" s="106" t="s">
        <v>107</v>
      </c>
      <c r="H131" s="107">
        <v>1.3</v>
      </c>
      <c r="I131" s="24"/>
      <c r="J131" s="108" t="s">
        <v>1</v>
      </c>
      <c r="K131" s="109" t="s">
        <v>37</v>
      </c>
      <c r="L131" s="110">
        <v>0</v>
      </c>
      <c r="M131" s="110">
        <f t="shared" si="0"/>
        <v>0</v>
      </c>
      <c r="N131" s="110">
        <v>0</v>
      </c>
      <c r="O131" s="110">
        <f t="shared" si="1"/>
        <v>0</v>
      </c>
      <c r="P131" s="110">
        <v>0</v>
      </c>
      <c r="Q131" s="111">
        <f t="shared" si="2"/>
        <v>0</v>
      </c>
      <c r="AO131" s="112" t="s">
        <v>108</v>
      </c>
      <c r="AQ131" s="112" t="s">
        <v>104</v>
      </c>
      <c r="AR131" s="112" t="s">
        <v>77</v>
      </c>
      <c r="AV131" s="12" t="s">
        <v>103</v>
      </c>
      <c r="BB131" s="113" t="e">
        <f>IF(K131="základní",#REF!,0)</f>
        <v>#REF!</v>
      </c>
      <c r="BC131" s="113">
        <f>IF(K131="snížená",#REF!,0)</f>
        <v>0</v>
      </c>
      <c r="BD131" s="113">
        <f>IF(K131="zákl. přenesená",#REF!,0)</f>
        <v>0</v>
      </c>
      <c r="BE131" s="113">
        <f>IF(K131="sníž. přenesená",#REF!,0)</f>
        <v>0</v>
      </c>
      <c r="BF131" s="113">
        <f>IF(K131="nulová",#REF!,0)</f>
        <v>0</v>
      </c>
      <c r="BG131" s="12" t="s">
        <v>77</v>
      </c>
      <c r="BH131" s="113" t="e">
        <f>ROUND(#REF!*H131,2)</f>
        <v>#REF!</v>
      </c>
      <c r="BI131" s="12" t="s">
        <v>108</v>
      </c>
      <c r="BJ131" s="112" t="s">
        <v>154</v>
      </c>
    </row>
    <row r="132" spans="2:62" s="1" customFormat="1" ht="66.75" customHeight="1">
      <c r="B132" s="24"/>
      <c r="C132" s="103" t="s">
        <v>155</v>
      </c>
      <c r="D132" s="103" t="s">
        <v>104</v>
      </c>
      <c r="E132" s="104" t="s">
        <v>156</v>
      </c>
      <c r="F132" s="105" t="s">
        <v>157</v>
      </c>
      <c r="G132" s="106" t="s">
        <v>107</v>
      </c>
      <c r="H132" s="107">
        <v>0.9</v>
      </c>
      <c r="I132" s="24"/>
      <c r="J132" s="108" t="s">
        <v>1</v>
      </c>
      <c r="K132" s="109" t="s">
        <v>37</v>
      </c>
      <c r="L132" s="110">
        <v>0</v>
      </c>
      <c r="M132" s="110">
        <f t="shared" si="0"/>
        <v>0</v>
      </c>
      <c r="N132" s="110">
        <v>0</v>
      </c>
      <c r="O132" s="110">
        <f t="shared" si="1"/>
        <v>0</v>
      </c>
      <c r="P132" s="110">
        <v>0</v>
      </c>
      <c r="Q132" s="111">
        <f t="shared" si="2"/>
        <v>0</v>
      </c>
      <c r="AO132" s="112" t="s">
        <v>108</v>
      </c>
      <c r="AQ132" s="112" t="s">
        <v>104</v>
      </c>
      <c r="AR132" s="112" t="s">
        <v>77</v>
      </c>
      <c r="AV132" s="12" t="s">
        <v>103</v>
      </c>
      <c r="BB132" s="113" t="e">
        <f>IF(K132="základní",#REF!,0)</f>
        <v>#REF!</v>
      </c>
      <c r="BC132" s="113">
        <f>IF(K132="snížená",#REF!,0)</f>
        <v>0</v>
      </c>
      <c r="BD132" s="113">
        <f>IF(K132="zákl. přenesená",#REF!,0)</f>
        <v>0</v>
      </c>
      <c r="BE132" s="113">
        <f>IF(K132="sníž. přenesená",#REF!,0)</f>
        <v>0</v>
      </c>
      <c r="BF132" s="113">
        <f>IF(K132="nulová",#REF!,0)</f>
        <v>0</v>
      </c>
      <c r="BG132" s="12" t="s">
        <v>77</v>
      </c>
      <c r="BH132" s="113" t="e">
        <f>ROUND(#REF!*H132,2)</f>
        <v>#REF!</v>
      </c>
      <c r="BI132" s="12" t="s">
        <v>108</v>
      </c>
      <c r="BJ132" s="112" t="s">
        <v>158</v>
      </c>
    </row>
    <row r="133" spans="2:62" s="1" customFormat="1" ht="37.9" customHeight="1">
      <c r="B133" s="24"/>
      <c r="C133" s="103" t="s">
        <v>159</v>
      </c>
      <c r="D133" s="103" t="s">
        <v>104</v>
      </c>
      <c r="E133" s="104" t="s">
        <v>160</v>
      </c>
      <c r="F133" s="105" t="s">
        <v>161</v>
      </c>
      <c r="G133" s="106" t="s">
        <v>107</v>
      </c>
      <c r="H133" s="107">
        <v>5</v>
      </c>
      <c r="I133" s="24"/>
      <c r="J133" s="108" t="s">
        <v>1</v>
      </c>
      <c r="K133" s="109" t="s">
        <v>37</v>
      </c>
      <c r="L133" s="110">
        <v>0</v>
      </c>
      <c r="M133" s="110">
        <f t="shared" si="0"/>
        <v>0</v>
      </c>
      <c r="N133" s="110">
        <v>0</v>
      </c>
      <c r="O133" s="110">
        <f t="shared" si="1"/>
        <v>0</v>
      </c>
      <c r="P133" s="110">
        <v>0</v>
      </c>
      <c r="Q133" s="111">
        <f t="shared" si="2"/>
        <v>0</v>
      </c>
      <c r="AO133" s="112" t="s">
        <v>108</v>
      </c>
      <c r="AQ133" s="112" t="s">
        <v>104</v>
      </c>
      <c r="AR133" s="112" t="s">
        <v>77</v>
      </c>
      <c r="AV133" s="12" t="s">
        <v>103</v>
      </c>
      <c r="BB133" s="113" t="e">
        <f>IF(K133="základní",#REF!,0)</f>
        <v>#REF!</v>
      </c>
      <c r="BC133" s="113">
        <f>IF(K133="snížená",#REF!,0)</f>
        <v>0</v>
      </c>
      <c r="BD133" s="113">
        <f>IF(K133="zákl. přenesená",#REF!,0)</f>
        <v>0</v>
      </c>
      <c r="BE133" s="113">
        <f>IF(K133="sníž. přenesená",#REF!,0)</f>
        <v>0</v>
      </c>
      <c r="BF133" s="113">
        <f>IF(K133="nulová",#REF!,0)</f>
        <v>0</v>
      </c>
      <c r="BG133" s="12" t="s">
        <v>77</v>
      </c>
      <c r="BH133" s="113" t="e">
        <f>ROUND(#REF!*H133,2)</f>
        <v>#REF!</v>
      </c>
      <c r="BI133" s="12" t="s">
        <v>108</v>
      </c>
      <c r="BJ133" s="112" t="s">
        <v>162</v>
      </c>
    </row>
    <row r="134" spans="2:62" s="1" customFormat="1" ht="44.25" customHeight="1">
      <c r="B134" s="24"/>
      <c r="C134" s="103" t="s">
        <v>163</v>
      </c>
      <c r="D134" s="103" t="s">
        <v>104</v>
      </c>
      <c r="E134" s="104" t="s">
        <v>164</v>
      </c>
      <c r="F134" s="105" t="s">
        <v>165</v>
      </c>
      <c r="G134" s="106" t="s">
        <v>107</v>
      </c>
      <c r="H134" s="107">
        <v>15</v>
      </c>
      <c r="I134" s="24"/>
      <c r="J134" s="108" t="s">
        <v>1</v>
      </c>
      <c r="K134" s="109" t="s">
        <v>37</v>
      </c>
      <c r="L134" s="110">
        <v>0</v>
      </c>
      <c r="M134" s="110">
        <f t="shared" si="0"/>
        <v>0</v>
      </c>
      <c r="N134" s="110">
        <v>0</v>
      </c>
      <c r="O134" s="110">
        <f t="shared" si="1"/>
        <v>0</v>
      </c>
      <c r="P134" s="110">
        <v>0</v>
      </c>
      <c r="Q134" s="111">
        <f t="shared" si="2"/>
        <v>0</v>
      </c>
      <c r="AO134" s="112" t="s">
        <v>108</v>
      </c>
      <c r="AQ134" s="112" t="s">
        <v>104</v>
      </c>
      <c r="AR134" s="112" t="s">
        <v>77</v>
      </c>
      <c r="AV134" s="12" t="s">
        <v>103</v>
      </c>
      <c r="BB134" s="113" t="e">
        <f>IF(K134="základní",#REF!,0)</f>
        <v>#REF!</v>
      </c>
      <c r="BC134" s="113">
        <f>IF(K134="snížená",#REF!,0)</f>
        <v>0</v>
      </c>
      <c r="BD134" s="113">
        <f>IF(K134="zákl. přenesená",#REF!,0)</f>
        <v>0</v>
      </c>
      <c r="BE134" s="113">
        <f>IF(K134="sníž. přenesená",#REF!,0)</f>
        <v>0</v>
      </c>
      <c r="BF134" s="113">
        <f>IF(K134="nulová",#REF!,0)</f>
        <v>0</v>
      </c>
      <c r="BG134" s="12" t="s">
        <v>77</v>
      </c>
      <c r="BH134" s="113" t="e">
        <f>ROUND(#REF!*H134,2)</f>
        <v>#REF!</v>
      </c>
      <c r="BI134" s="12" t="s">
        <v>108</v>
      </c>
      <c r="BJ134" s="112" t="s">
        <v>166</v>
      </c>
    </row>
    <row r="135" spans="2:62" s="1" customFormat="1" ht="44.25" customHeight="1">
      <c r="B135" s="24"/>
      <c r="C135" s="103" t="s">
        <v>167</v>
      </c>
      <c r="D135" s="103" t="s">
        <v>104</v>
      </c>
      <c r="E135" s="104" t="s">
        <v>168</v>
      </c>
      <c r="F135" s="105" t="s">
        <v>169</v>
      </c>
      <c r="G135" s="106" t="s">
        <v>107</v>
      </c>
      <c r="H135" s="107">
        <v>35</v>
      </c>
      <c r="I135" s="24"/>
      <c r="J135" s="108" t="s">
        <v>1</v>
      </c>
      <c r="K135" s="109" t="s">
        <v>37</v>
      </c>
      <c r="L135" s="110">
        <v>0</v>
      </c>
      <c r="M135" s="110">
        <f t="shared" si="0"/>
        <v>0</v>
      </c>
      <c r="N135" s="110">
        <v>0</v>
      </c>
      <c r="O135" s="110">
        <f t="shared" si="1"/>
        <v>0</v>
      </c>
      <c r="P135" s="110">
        <v>0</v>
      </c>
      <c r="Q135" s="111">
        <f t="shared" si="2"/>
        <v>0</v>
      </c>
      <c r="AO135" s="112" t="s">
        <v>108</v>
      </c>
      <c r="AQ135" s="112" t="s">
        <v>104</v>
      </c>
      <c r="AR135" s="112" t="s">
        <v>77</v>
      </c>
      <c r="AV135" s="12" t="s">
        <v>103</v>
      </c>
      <c r="BB135" s="113" t="e">
        <f>IF(K135="základní",#REF!,0)</f>
        <v>#REF!</v>
      </c>
      <c r="BC135" s="113">
        <f>IF(K135="snížená",#REF!,0)</f>
        <v>0</v>
      </c>
      <c r="BD135" s="113">
        <f>IF(K135="zákl. přenesená",#REF!,0)</f>
        <v>0</v>
      </c>
      <c r="BE135" s="113">
        <f>IF(K135="sníž. přenesená",#REF!,0)</f>
        <v>0</v>
      </c>
      <c r="BF135" s="113">
        <f>IF(K135="nulová",#REF!,0)</f>
        <v>0</v>
      </c>
      <c r="BG135" s="12" t="s">
        <v>77</v>
      </c>
      <c r="BH135" s="113" t="e">
        <f>ROUND(#REF!*H135,2)</f>
        <v>#REF!</v>
      </c>
      <c r="BI135" s="12" t="s">
        <v>108</v>
      </c>
      <c r="BJ135" s="112" t="s">
        <v>170</v>
      </c>
    </row>
    <row r="136" spans="2:62" s="1" customFormat="1" ht="37.9" customHeight="1">
      <c r="B136" s="24"/>
      <c r="C136" s="103" t="s">
        <v>8</v>
      </c>
      <c r="D136" s="103" t="s">
        <v>104</v>
      </c>
      <c r="E136" s="104" t="s">
        <v>171</v>
      </c>
      <c r="F136" s="105" t="s">
        <v>172</v>
      </c>
      <c r="G136" s="106" t="s">
        <v>107</v>
      </c>
      <c r="H136" s="107">
        <v>40</v>
      </c>
      <c r="I136" s="24"/>
      <c r="J136" s="114" t="s">
        <v>1</v>
      </c>
      <c r="K136" s="115" t="s">
        <v>37</v>
      </c>
      <c r="L136" s="116">
        <v>0</v>
      </c>
      <c r="M136" s="116">
        <f t="shared" si="0"/>
        <v>0</v>
      </c>
      <c r="N136" s="116">
        <v>0</v>
      </c>
      <c r="O136" s="116">
        <f t="shared" si="1"/>
        <v>0</v>
      </c>
      <c r="P136" s="116">
        <v>0</v>
      </c>
      <c r="Q136" s="117">
        <f t="shared" si="2"/>
        <v>0</v>
      </c>
      <c r="AO136" s="112" t="s">
        <v>108</v>
      </c>
      <c r="AQ136" s="112" t="s">
        <v>104</v>
      </c>
      <c r="AR136" s="112" t="s">
        <v>77</v>
      </c>
      <c r="AV136" s="12" t="s">
        <v>103</v>
      </c>
      <c r="BB136" s="113" t="e">
        <f>IF(K136="základní",#REF!,0)</f>
        <v>#REF!</v>
      </c>
      <c r="BC136" s="113">
        <f>IF(K136="snížená",#REF!,0)</f>
        <v>0</v>
      </c>
      <c r="BD136" s="113">
        <f>IF(K136="zákl. přenesená",#REF!,0)</f>
        <v>0</v>
      </c>
      <c r="BE136" s="113">
        <f>IF(K136="sníž. přenesená",#REF!,0)</f>
        <v>0</v>
      </c>
      <c r="BF136" s="113">
        <f>IF(K136="nulová",#REF!,0)</f>
        <v>0</v>
      </c>
      <c r="BG136" s="12" t="s">
        <v>77</v>
      </c>
      <c r="BH136" s="113" t="e">
        <f>ROUND(#REF!*H136,2)</f>
        <v>#REF!</v>
      </c>
      <c r="BI136" s="12" t="s">
        <v>108</v>
      </c>
      <c r="BJ136" s="112" t="s">
        <v>173</v>
      </c>
    </row>
    <row r="137" spans="2:62" s="1" customFormat="1" ht="6.95" customHeight="1">
      <c r="B137" s="36"/>
      <c r="C137" s="37"/>
      <c r="D137" s="37"/>
      <c r="E137" s="37"/>
      <c r="F137" s="37"/>
      <c r="G137" s="37"/>
      <c r="H137" s="37"/>
      <c r="I137" s="24"/>
    </row>
  </sheetData>
  <sheetProtection algorithmName="SHA-512" hashValue="Be3zVS4DFsjLohxE9JJGL9FR+4//a4khb1bTESyp6ykWyFf6Bhy3WC/hPI+eO005F8NYt5j22NxKmUqIRh7X0A==" saltValue="Y2W2Pigyk23h0krzVViMfw==" spinCount="100000" sheet="1" objects="1" scenarios="1" formatColumns="0" formatRows="0" autoFilter="0"/>
  <autoFilter ref="C116:H136" xr:uid="{00000000-0009-0000-0000-000001000000}"/>
  <mergeCells count="8">
    <mergeCell ref="E107:H107"/>
    <mergeCell ref="E109:H109"/>
    <mergeCell ref="I2:S2"/>
    <mergeCell ref="E7:H7"/>
    <mergeCell ref="E9:H9"/>
    <mergeCell ref="E27:H27"/>
    <mergeCell ref="E85:H85"/>
    <mergeCell ref="E87:H87"/>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4</vt:i4>
      </vt:variant>
    </vt:vector>
  </HeadingPairs>
  <TitlesOfParts>
    <vt:vector size="5" baseType="lpstr">
      <vt:lpstr>1 - limitní výše VRN</vt:lpstr>
      <vt:lpstr>'1 - limitní výše VRN'!Názvy_tisku</vt:lpstr>
      <vt:lpstr>'Rekapitulace stavby'!Názvy_tisku</vt:lpstr>
      <vt:lpstr>'1 - limitní výše VRN'!Oblast_tisku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Bělehrad Milan</dc:creator>
  <cp:lastModifiedBy>Bělehrad Milan</cp:lastModifiedBy>
  <dcterms:created xsi:type="dcterms:W3CDTF">2023-09-12T05:42:15Z</dcterms:created>
  <dcterms:modified xsi:type="dcterms:W3CDTF">2023-09-12T06:26:44Z</dcterms:modified>
</cp:coreProperties>
</file>